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2.xml><?xml version="1.0" encoding="utf-8"?>
<comments xmlns="http://schemas.openxmlformats.org/spreadsheetml/2006/main">
  <authors>
    <author>win7</author>
  </authors>
  <commentList>
    <comment ref="J88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<sst xmlns="http://schemas.openxmlformats.org/spreadsheetml/2006/main" count="2000" uniqueCount="486">
  <si>
    <t>Расходы на мероприятия по обеспечению противодействия коррупции</t>
  </si>
  <si>
    <t>Расходы на мероприятия по профилактике терроризма и экстремизма</t>
  </si>
  <si>
    <t>0702</t>
  </si>
  <si>
    <t>Общее образование</t>
  </si>
  <si>
    <t>Рз</t>
  </si>
  <si>
    <t>ПР</t>
  </si>
  <si>
    <t xml:space="preserve">  ЦСР</t>
  </si>
  <si>
    <t xml:space="preserve"> ВР</t>
  </si>
  <si>
    <t>001</t>
  </si>
  <si>
    <t>0100</t>
  </si>
  <si>
    <t>Социальная политика</t>
  </si>
  <si>
    <t>0700</t>
  </si>
  <si>
    <t>0707</t>
  </si>
  <si>
    <t>0103</t>
  </si>
  <si>
    <t>Резервные фонды</t>
  </si>
  <si>
    <t>004</t>
  </si>
  <si>
    <t>1100</t>
  </si>
  <si>
    <t>1000</t>
  </si>
  <si>
    <t>0709</t>
  </si>
  <si>
    <t>0900</t>
  </si>
  <si>
    <t>0800</t>
  </si>
  <si>
    <t>Процентные платежи по долговым обязательствам</t>
  </si>
  <si>
    <t>0106</t>
  </si>
  <si>
    <t>0104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</si>
  <si>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</si>
  <si>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</si>
  <si>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</si>
  <si>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0901</t>
  </si>
  <si>
    <t>Общегосударственные вопросы</t>
  </si>
  <si>
    <t>0801</t>
  </si>
  <si>
    <t>005</t>
  </si>
  <si>
    <t>Центральный аппарат</t>
  </si>
  <si>
    <t>Межбюджетные трансферты</t>
  </si>
  <si>
    <t>Обслуживание государственного и муниципального долга</t>
  </si>
  <si>
    <t>Библиотеки</t>
  </si>
  <si>
    <t>Молодежная политика и оздоровление детей</t>
  </si>
  <si>
    <t>тыс.рублей</t>
  </si>
  <si>
    <t>Процентные платежи по муниципальному долгу</t>
  </si>
  <si>
    <t>Больницы,клиники,госпитали,медико-санитарные части</t>
  </si>
  <si>
    <t>Поликлиники,амбулатории,диагностические центры</t>
  </si>
  <si>
    <t>Дошкольное образование</t>
  </si>
  <si>
    <t>0701</t>
  </si>
  <si>
    <t>Детские дошкольные учреждения</t>
  </si>
  <si>
    <t>Школы-детские сады,школы начальные,неполные средние и средние</t>
  </si>
  <si>
    <t>Другие вопросы в области культуры,кинематографии и средств массовой информации</t>
  </si>
  <si>
    <t>Администрация Свободненского района</t>
  </si>
  <si>
    <t>0102</t>
  </si>
  <si>
    <t>Культура</t>
  </si>
  <si>
    <t>Учебно-методические кабинеты,централизованные бухгалтерии,группы хозяйственного обслуживания,учебные фильмотеки,межшкольные учебно-производственные комбинаты,логопедические пункты</t>
  </si>
  <si>
    <t>Культура, кинематография и средства массовой информации</t>
  </si>
  <si>
    <t>0902</t>
  </si>
  <si>
    <t>Итого расходов</t>
  </si>
  <si>
    <t xml:space="preserve">  Код главы</t>
  </si>
  <si>
    <t>к Решению №</t>
  </si>
  <si>
    <t>Стационарная медицинская помощь</t>
  </si>
  <si>
    <t>Амбулаторная помощь</t>
  </si>
  <si>
    <t>0111</t>
  </si>
  <si>
    <t>013</t>
  </si>
  <si>
    <t>008</t>
  </si>
  <si>
    <t>4209900</t>
  </si>
  <si>
    <t>Глава муниципального образования</t>
  </si>
  <si>
    <t>0020300</t>
  </si>
  <si>
    <t>500</t>
  </si>
  <si>
    <t xml:space="preserve">Функционирование высшего должностного лица субъекта Российской Федерации и органа местного самоуправления 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</si>
  <si>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</si>
  <si>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</si>
  <si>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</si>
  <si>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Председатель представительного органа муниципального образования</t>
  </si>
  <si>
    <t>0021100</t>
  </si>
  <si>
    <t>Учебно-методические кабинеты,центральные бухгалтерии,группы хозяйственного обслуживания, учебные фильмотеки</t>
  </si>
  <si>
    <t>4219900</t>
  </si>
  <si>
    <t>4200000</t>
  </si>
  <si>
    <t>Учреждения, обеспечивающие предоставление услуг в сфере образования</t>
  </si>
  <si>
    <t>4350000</t>
  </si>
  <si>
    <t>4359900</t>
  </si>
  <si>
    <t>4520000</t>
  </si>
  <si>
    <t>4529900</t>
  </si>
  <si>
    <t>4719900</t>
  </si>
  <si>
    <t>Фельдшерско-акушерские пункты</t>
  </si>
  <si>
    <t>4789900</t>
  </si>
  <si>
    <t>4709900</t>
  </si>
  <si>
    <t>Физическая культура и спорт</t>
  </si>
  <si>
    <t>Мероприятия в области здравоохранения, спорта и физической культуры, туризма</t>
  </si>
  <si>
    <t>5129700</t>
  </si>
  <si>
    <t>0650000</t>
  </si>
  <si>
    <t>0650300</t>
  </si>
  <si>
    <t>0700000</t>
  </si>
  <si>
    <t>0700500</t>
  </si>
  <si>
    <t>5160000</t>
  </si>
  <si>
    <t>Дворцы и дома культуры,другие учреждения культуры и средства массовой информации</t>
  </si>
  <si>
    <t>4409900</t>
  </si>
  <si>
    <t>4400000</t>
  </si>
  <si>
    <t>4420000</t>
  </si>
  <si>
    <t>4429900</t>
  </si>
  <si>
    <t>502</t>
  </si>
  <si>
    <t>5240200</t>
  </si>
  <si>
    <t>Выполнение функций бюджетными учреждениями</t>
  </si>
  <si>
    <t>4850000</t>
  </si>
  <si>
    <t>4859700</t>
  </si>
  <si>
    <t>003</t>
  </si>
  <si>
    <t>Другие общегосударственные вопросы</t>
  </si>
  <si>
    <t>1001</t>
  </si>
  <si>
    <t>4910100</t>
  </si>
  <si>
    <t>Пенсионное обеспечение</t>
  </si>
  <si>
    <t xml:space="preserve">Выполнение функций органами местного самоуправления  </t>
  </si>
  <si>
    <t>Выполнение функций органами местного самоупавления</t>
  </si>
  <si>
    <t>Выполнение функций органами местного самоуправления</t>
  </si>
  <si>
    <t>4310100</t>
  </si>
  <si>
    <t>Свободненский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</si>
  <si>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</si>
  <si>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</si>
  <si>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</si>
  <si>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Резервные фонды местных администраций</t>
  </si>
  <si>
    <t>4700000</t>
  </si>
  <si>
    <t>4710000</t>
  </si>
  <si>
    <t>4780000</t>
  </si>
  <si>
    <t>Медицинская помощь в дневных стационарах всех типов</t>
  </si>
  <si>
    <t>0903</t>
  </si>
  <si>
    <t>Отдел по вопросам здравоохранения администрации Свободненского района</t>
  </si>
  <si>
    <t>Обеспечение деятельности финансовых,налоговых, таможенных органов и органов финансово-бюджетного надзора</t>
  </si>
  <si>
    <t>Выравнивание бюджетной обеспеченности поселений из районного фонда финансовой поддержки за счет субсидии из обл бюджета</t>
  </si>
  <si>
    <t>Выравнивание бюджетной обеспеченности поселений из районного фонда финансовой поддержки за счет средств районного бюджета</t>
  </si>
  <si>
    <t xml:space="preserve">Отдел  образования администрации Свободненского района </t>
  </si>
  <si>
    <t>Отдел по культуре, молодежной политике, спорту и архивному делу</t>
  </si>
  <si>
    <t>Отдел имущественных отношений и землепользования</t>
  </si>
  <si>
    <t>007</t>
  </si>
  <si>
    <t>Физкультурно-оздоровительная работа и спортивные мероприятия</t>
  </si>
  <si>
    <t>5120000</t>
  </si>
  <si>
    <t>Организационно-воспитательная работа с молодежью</t>
  </si>
  <si>
    <t>4210000</t>
  </si>
  <si>
    <t>сумма</t>
  </si>
  <si>
    <t>Доплаты к пенсиям государственных служащих субъектов Российской Федерации и муниципальных служащих</t>
  </si>
  <si>
    <t>5220200</t>
  </si>
  <si>
    <t>Организационное обеспечение деятельности административных комиссий</t>
  </si>
  <si>
    <t>5220300</t>
  </si>
  <si>
    <t>Организация деятельности комиссий по делам несовершеннолетних и защите их прав</t>
  </si>
  <si>
    <t>5220700</t>
  </si>
  <si>
    <t>Организация транспортного обслуживания населения автомобильным транспортом в пригородном и межмуниципальном сообщении</t>
  </si>
  <si>
    <t>5221000</t>
  </si>
  <si>
    <t>4529901</t>
  </si>
  <si>
    <t>4529902</t>
  </si>
  <si>
    <t>4529903</t>
  </si>
  <si>
    <t>5210000</t>
  </si>
  <si>
    <t>Иные межбюджетные трансферты бюджетам бюджетной системы</t>
  </si>
  <si>
    <t>5210300</t>
  </si>
  <si>
    <t>017</t>
  </si>
  <si>
    <t>Государственное управление охраной труда на территориях муниципальных образований</t>
  </si>
  <si>
    <t>Учебно-методические кабинеты,централизованные бухгалтерии,группы хозяйственного обслуживания,учебные фильмотеки, мнжшкольные учебно-производственные комбинаты, логопедические пункты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</si>
  <si>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</si>
  <si>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 по оплате медицинских услуг учреждениям г.Свободного</t>
  </si>
  <si>
    <t>Доплаты к пенсиям, дополнительное пенсионное обеспечение</t>
  </si>
  <si>
    <t>4910000</t>
  </si>
  <si>
    <t xml:space="preserve">Выравнивание бюджетной обеспеченности </t>
  </si>
  <si>
    <t>5160130</t>
  </si>
  <si>
    <t>4310000</t>
  </si>
  <si>
    <t>Проведение мероприятий для детей и молодежи</t>
  </si>
  <si>
    <t>0200</t>
  </si>
  <si>
    <t>0204</t>
  </si>
  <si>
    <t>Мероприятия по обеспечению мобилизационной готовности экономики</t>
  </si>
  <si>
    <t>2090100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</si>
  <si>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</si>
  <si>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</si>
  <si>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</si>
  <si>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</si>
  <si>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</si>
  <si>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</si>
  <si>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</si>
  <si>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</si>
  <si>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экономика</t>
  </si>
  <si>
    <t>0400</t>
  </si>
  <si>
    <t>Другие вопросы в области национальной зкономики</t>
  </si>
  <si>
    <t>0412</t>
  </si>
  <si>
    <t>Целевые программы муниципальных образований</t>
  </si>
  <si>
    <t>7950000</t>
  </si>
  <si>
    <t>Жилищно-коммунальное хозяйство</t>
  </si>
  <si>
    <t>0500</t>
  </si>
  <si>
    <t>Жилищное хозяйство</t>
  </si>
  <si>
    <t>0501</t>
  </si>
  <si>
    <t>Финансовый отдел  администрации Свободненского района</t>
  </si>
  <si>
    <t>Выполнение функций бюджетными учреждениями за счет средств областного бюджета</t>
  </si>
  <si>
    <t>5242100</t>
  </si>
  <si>
    <t>Выполнение функций бюджетными учреждениямиза счет средств субсидии из областного бюджета</t>
  </si>
  <si>
    <t>МБУ "Дирекция по обслуживанию администрации"</t>
  </si>
  <si>
    <t>0930000</t>
  </si>
  <si>
    <t>Учреждения по обеспечению хозяйственного обслуживания</t>
  </si>
  <si>
    <t>0939900</t>
  </si>
  <si>
    <t>Сельское хозяйство</t>
  </si>
  <si>
    <t>0405</t>
  </si>
  <si>
    <t>0920300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</si>
  <si>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</si>
  <si>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</si>
  <si>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</si>
  <si>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Финансовое обеспечение расходных обязательств, возникающих при выполнении полномочий органов местного самоуправления</t>
  </si>
  <si>
    <t>5240000</t>
  </si>
  <si>
    <t xml:space="preserve">Обеспечение деятельности подведомственных учреждений </t>
  </si>
  <si>
    <t>5242400</t>
  </si>
  <si>
    <t>Сопровождение програмного обеспечения, используемого фин.органами муниципальных образований при исполнении местных бюджетов</t>
  </si>
  <si>
    <t>Бюджетные инвестиции</t>
  </si>
  <si>
    <t>Долгосрочная целевая программа "Противодействие злоупотреблению наркотическими средствами и их незаконному обороту на 2010-2014 годы"</t>
  </si>
  <si>
    <t>0502</t>
  </si>
  <si>
    <t>0900000</t>
  </si>
  <si>
    <t>Реализация государственной политики в оласти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</si>
  <si>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</si>
  <si>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</si>
  <si>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Коммунальное хозяйство</t>
  </si>
  <si>
    <t>от _________2010</t>
  </si>
  <si>
    <t>Долгосрочная целевая программа "Улучшение условий охраны труда на 2011-2013 г.г."</t>
  </si>
  <si>
    <t>7950010</t>
  </si>
  <si>
    <t>Долгосрочная целевая программа "Обеспечение безопасности дорожного движения на 2009-2012 г.г."</t>
  </si>
  <si>
    <t>7950020</t>
  </si>
  <si>
    <t>Долгосрочная целевая программа "Профилактика терроризма и экстремизма на территории Свободненского района на 2011-2014 г.г."</t>
  </si>
  <si>
    <t>0314</t>
  </si>
  <si>
    <t>7950030</t>
  </si>
  <si>
    <t>Долгосрочная целевая программа "Градостроительная программа на 2009-2012 г.г."</t>
  </si>
  <si>
    <t>7950080</t>
  </si>
  <si>
    <t>7950090</t>
  </si>
  <si>
    <t>Долгосрочная целевая программа "Ремонт мостов, мостовых переходов и подъездных путей к ним на 2009-2012 г.г."</t>
  </si>
  <si>
    <t>Долгосрочная целевая программа "Развитие субъектов малого и среднего предпринимательства на 2011-2014 годы"</t>
  </si>
  <si>
    <t>7950060</t>
  </si>
  <si>
    <t>Долгосрочная целевая программа "Развитие сельского хозяйства и регулирование продовольственных рынков сельскохозяйственной продукции, сырья и продовольствия на 2006-2012 годы"</t>
  </si>
  <si>
    <t>7950050</t>
  </si>
  <si>
    <t>7950040</t>
  </si>
  <si>
    <t>7950100</t>
  </si>
  <si>
    <t>Долгосрочная целевая программа "Жилищное строительство на 2009-2012 г.г."</t>
  </si>
  <si>
    <t>7950110</t>
  </si>
  <si>
    <t>Долгосрочная целевая программа "Переселение граждан из ветхого и аварийного жилищного фонда в Свободненском районе на 2010-2015 г.г."</t>
  </si>
  <si>
    <t>Долгосрочная целевая программа "Модернизация объектов коммунальной инфраструктуры района на 2011-2014 г.г."</t>
  </si>
  <si>
    <t>7950120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</si>
  <si>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</si>
  <si>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</si>
  <si>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</si>
  <si>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</si>
  <si>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Долгосрочная целевая программа "Обеспечение экологической безопасности и охраны окружающей среды на 2009-2014 г.г."</t>
  </si>
  <si>
    <t>7950130</t>
  </si>
  <si>
    <t>Долгосрочная целевая программа "Каникулы на 2011-2013 г.г."</t>
  </si>
  <si>
    <t>7950140</t>
  </si>
  <si>
    <t>Долгосрочная целевая программа "Патриотическое воспитание обучающихся в образовательных учреждениях Свободненского района на 2011-2013 г.г."</t>
  </si>
  <si>
    <t>7950150</t>
  </si>
  <si>
    <t>Долгосрочная целевая программа "Безопасность образовательных учреждений на 2011-2013 г.г."</t>
  </si>
  <si>
    <t>7950160</t>
  </si>
  <si>
    <t>Долгосрочная целевая программа "Капитальный и текущий ремонт образовательных учреждений Свободненского района на 2011-2013 г.г"</t>
  </si>
  <si>
    <t>7950170</t>
  </si>
  <si>
    <t>Долгосрочная целевая программа "Развитие системы образования в Свободненском районе на 2011-2013 г.г."</t>
  </si>
  <si>
    <t>7950180</t>
  </si>
  <si>
    <t>Долгосрочная целевая программа "Ремонт объектов культурного назначения Свободненского района на 2011-2014 годы"</t>
  </si>
  <si>
    <t>7950190</t>
  </si>
  <si>
    <t>Долгосрочная целевая программа "Развитие физкультуры и спорта в Свободненском районе на 2011-2013 годы""</t>
  </si>
  <si>
    <t>7950200</t>
  </si>
  <si>
    <t>Долгосрочная целевая программа "Предупреждение и борьба с социально-значимыми заболеваниями на 2011-2013 г.г."</t>
  </si>
  <si>
    <t>7950210</t>
  </si>
  <si>
    <t>Долгосрочная целевая программа "Совершенствование первичной медико-санитарной помощи на 2009-2012 г.г."</t>
  </si>
  <si>
    <t>7950220</t>
  </si>
  <si>
    <t>Долгосрочная целевая программа "Развитие материально-технической базы учреждений хдравоохранения Свободненского района на 2011-2013 годы."</t>
  </si>
  <si>
    <t>Национальная оборона</t>
  </si>
  <si>
    <t>Другие вопросы в области национальной безопасности и правоохранительной деятельности</t>
  </si>
  <si>
    <t xml:space="preserve">Приложение № 6 </t>
  </si>
  <si>
    <t>4500600</t>
  </si>
  <si>
    <t>Мероприятия в сфере культуры и кинематографии</t>
  </si>
  <si>
    <t>4500000</t>
  </si>
  <si>
    <t>Комплектование книжных фондов библиотек муниципальных образований</t>
  </si>
  <si>
    <t>Обеспечение расходов на реализацию основных общеобразовательных программ в общеобразовательных учреждениях</t>
  </si>
  <si>
    <t>5202500</t>
  </si>
  <si>
    <t>Расходы на ремонт объектов социально-культурной сферы</t>
  </si>
  <si>
    <t>5242900</t>
  </si>
  <si>
    <t>0909</t>
  </si>
  <si>
    <t>Другие вопросы в области здравоохранения</t>
  </si>
  <si>
    <t>0014300</t>
  </si>
  <si>
    <t>Осуществление полномочий по подготовке и проведению Всероссийской переписи населения</t>
  </si>
  <si>
    <t xml:space="preserve">Руководство и управление в сфере установленных функций </t>
  </si>
  <si>
    <t>0010000</t>
  </si>
  <si>
    <t>Финансовое обеспечение расходных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</si>
  <si>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5220000</t>
  </si>
  <si>
    <t>Организация и осуществление деятельности по опеке и попечительству</t>
  </si>
  <si>
    <t>5220900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</si>
  <si>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вследствии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</si>
  <si>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5220902</t>
  </si>
  <si>
    <t>Иные безвозмездные и безвозвратные перечисления</t>
  </si>
  <si>
    <t>5200000</t>
  </si>
  <si>
    <t>Денежные выплаты медперсоналу фельдшерско-акушерских пунктов, врачам, фельдшерам и медсестрам скорой медицинской помощи</t>
  </si>
  <si>
    <t>5201800</t>
  </si>
  <si>
    <t>Денежные выплаты медперсоналу фельдшерско-акушерских пунктов, врачам, фельдшерам и медсестрам скорой медицинской помощи за счет средств федерального бюджета</t>
  </si>
  <si>
    <t>5201801</t>
  </si>
  <si>
    <t>Денежные выплаты медперсоналу фельдшерско-акушерских пунктов, врачам, фельдшерам и медсестрам скорой медицинской помощи за счет средств областного бюджета</t>
  </si>
  <si>
    <t>5201802</t>
  </si>
  <si>
    <t>Охрана семьи и детства</t>
  </si>
  <si>
    <t>1004</t>
  </si>
  <si>
    <t>5201002</t>
  </si>
  <si>
    <t>Социальные выплаты</t>
  </si>
  <si>
    <t>5201300</t>
  </si>
  <si>
    <t>5201301</t>
  </si>
  <si>
    <t>5201302</t>
  </si>
  <si>
    <t>Содержание ребенка в семье опекуна и приемной семье, а также вознеграждение, причитающееся приемному родителю за счет средств областного бюджета</t>
  </si>
  <si>
    <t xml:space="preserve">Содержание ребенка в семье опекуна и приемной семье, а также вознеграждение, причитающееся приемному родителю </t>
  </si>
  <si>
    <t xml:space="preserve">Содержание ребенка в семье опекуна и приемной семье, а также вознеграждение, причитающееся приемному родителю за счет средств федерального бюджета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</si>
  <si>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</si>
  <si>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>Организация и осуществление деятельности по опеке и попечительству в отношении несовершеннолетних лиц</t>
  </si>
  <si>
    <t>5220901</t>
  </si>
  <si>
    <t>Выполнение функций муниципальными учреждениями</t>
  </si>
  <si>
    <t>Выполнение функций муниципальным учреждением методкабинет</t>
  </si>
  <si>
    <t>Выполнение функций муниципальным учреждением хозконтора</t>
  </si>
  <si>
    <t>Выполнение функций мунипальным учреждением централизованная бухгалтерия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</si>
  <si>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</si>
  <si>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</si>
  <si>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за счет средств федерального бюджета</t>
  </si>
  <si>
    <t>5200901</t>
  </si>
  <si>
    <t>Ежемесячное денежное вознаграждение за классное руководство за счет средств областного бюджета</t>
  </si>
  <si>
    <t>5200902</t>
  </si>
  <si>
    <t>0113</t>
  </si>
  <si>
    <t>Здравоохранение</t>
  </si>
  <si>
    <t>0804</t>
  </si>
  <si>
    <t>Другие вопросы в области физической культуры и спорта</t>
  </si>
  <si>
    <t>1105</t>
  </si>
  <si>
    <t>1300</t>
  </si>
  <si>
    <t>1301</t>
  </si>
  <si>
    <t>Обслуживание внутреннего государственного и муниципального долга</t>
  </si>
  <si>
    <t>Межбюджетные трансферты бюджетам субъектовРоссийской Федерации и муниципальных образований общего характера</t>
  </si>
  <si>
    <t>1400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</si>
  <si>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</si>
  <si>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1401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</si>
  <si>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</si>
  <si>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</si>
  <si>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Финансирование расходов по оплате коммунальных услуг и приобретению котельно-печного топлива муниципальных  учреждений</t>
  </si>
  <si>
    <t xml:space="preserve">Выполнение функций муниципальными учреждениями </t>
  </si>
  <si>
    <t>1 чтение</t>
  </si>
  <si>
    <t>Разница</t>
  </si>
  <si>
    <t>РАСХОДЫ РАЙОННОГО БЮДЖЕТА ПО РАЗДЕЛАМ, ПОДРАЗДЕЛАМ ФУНКЦИОНАЛЬНОЙ КЛАССИФИКАЦИИ РАСХОДОВ БЮДЖЕТОВ РОССИЙСКОЙ  ФЕДЕРАЦИИ НА 2011ГОД</t>
  </si>
  <si>
    <t>Наименование</t>
  </si>
  <si>
    <t>РЗ</t>
  </si>
  <si>
    <t>План на 2011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</si>
  <si>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</si>
  <si>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</si>
  <si>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</si>
  <si>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</si>
  <si>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</si>
  <si>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</si>
  <si>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</si>
  <si>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</si>
  <si>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</si>
  <si>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</si>
  <si>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</si>
  <si>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13</t>
  </si>
  <si>
    <t>НАЦИОНАЛЬНАЯ ОБОРОНА</t>
  </si>
  <si>
    <t>Мобилизационная подготовка экономики</t>
  </si>
  <si>
    <t>НАЦИОНАЛЬНАЯБЕЗОПАСНОСТЬ И ПРАВООХРАНИТЕЛЬНАЯ ДЕЯТЕЛЬНОСТЬ</t>
  </si>
  <si>
    <t>09</t>
  </si>
  <si>
    <t>14</t>
  </si>
  <si>
    <t>НАЦИОНАЛЬНАЯ ЭКОНОМИКА</t>
  </si>
  <si>
    <t>Сельское хозяйство и рыболовство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</si>
  <si>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</si>
  <si>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</si>
  <si>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</si>
  <si>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</si>
  <si>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ОХРАНА ОКРУЖАЮЩЕЙ СРЕДЫ</t>
  </si>
  <si>
    <t>ОБРАЗОВАНИЕ</t>
  </si>
  <si>
    <t>07</t>
  </si>
  <si>
    <t>КУЛЬТУРА И КИНЕМАТОГРАФИЯ</t>
  </si>
  <si>
    <t>08</t>
  </si>
  <si>
    <t>Другие вопросы в области культуры, кинематографии</t>
  </si>
  <si>
    <t>ЗДРАВООХРАНИЕ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</si>
  <si>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</si>
  <si>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</si>
  <si>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</si>
  <si>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</si>
  <si>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</si>
  <si>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</si>
  <si>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</si>
  <si>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</si>
  <si>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Структура расходов районного бюджета на 2011 год</t>
  </si>
  <si>
    <t>%</t>
  </si>
  <si>
    <t>НАЦИОНАЛЬНАЯ БЕЗОПАСНОСТЬ И ПРАВООХРАНИТЕЛЬНАЯ ДЕЯТЕЛЬНОСТЬ</t>
  </si>
  <si>
    <t xml:space="preserve">КУЛЬТУРА И КИНЕМАТОГРАФИЯ </t>
  </si>
  <si>
    <t>2 чтение</t>
  </si>
  <si>
    <t>Примечание</t>
  </si>
  <si>
    <t>тыс. руб.</t>
  </si>
  <si>
    <t>Арифметическая ошибка, средства перенаправлены в П/Р 0702 "Общее образование"</t>
  </si>
  <si>
    <t>Уменьшение расходов в среднем объеме на 1,5% в связи с уменьшением объема субсидии на софинансирование расходов на коммунальные услуги и кот.печное топливо и увеличением расходов на межбюджетные трансферты ( на доведение фин.помощи до уровня текущего года 1047,1 т.р.)</t>
  </si>
  <si>
    <t>Разница за счет округления (до целого числа)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</si>
  <si>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субвенции на организацию и осуществление деятельности по опеке и попечительству на 823 т.р.</t>
  </si>
  <si>
    <t xml:space="preserve"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</si>
  <si>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счет: увеличения объема дотации на доведение фин.помощи до уровня текущего года (в общем объеме 530,9т.р.) и трансфертов из областного бюджета на комплектование книжных фондов на 355,9 т.р .</t>
  </si>
  <si>
    <t xml:space="preserve">Увеличение расходов за счет: увеличения объема дотации на доведение финансовой помощи до уровня текущего года (в общем объеме 530,9 т.р.),возврата из-за арифметической ошибки по П/Р 0501 "Жилищное хозяйство"(30т.р.); за счет субвенций из областного бюджета на ежемесячное вознаграждение за классное руководство(2683,4т.р.), на реализацию основных общеобразовательных программ (118959,4т.р.); за счет субсидии на ремонт объектов соц.культ.сферы (355,9т.р.). Уменьшение расходов в связи с уменьшением объема субсидии на  оплату коммунальных услуг и приобретение кот.печного топлива (543,4т.р.), увеличением расходов на межбюджетные трансферты (на доведение фин.помощи до уровня текущего года 1047,1 т.р.) </t>
  </si>
  <si>
    <t>Уменьшение расходов  в среднем объеме на 1,5% (212,4т.р.) в связи с уменьшением объема субсидии на софинансирование расходов на коммунальные услуги и кот.печное топливо  и увеличением расходов на межбюджетные трансферты ( на доведение фин.помощи до уровня текущего года 1047,1 т.р.), увеличение расходов за счет субвенций  из областного бюджета на исполнение полномочий: по управлению охраной труда (397,5т.р.); по обеспечению деятельности административной комиссии (422,5т.р.); по организации деятельности комиссии по делам несовершеннолетних и защите их прав (411,5 т.р.);по организации транспортного обслуживания населения автомобильным транспортом в пригородном и межмуниципальном сообщении (419,4 т.р.) и за счет увеличения объема дотации на доведение фин.помощи до уровня текущего года (в общем объеме 530,9 т.р.).</t>
  </si>
  <si>
    <t xml:space="preserve">Увеличение на 189,2 за счет субвенции из обл.бюджета на осуществление полномочий по подготовке и проведению Всероссийской переписи населения, за счет увеличения объема дотации на доведение фин.помощи до уровня текущего года (в общем объеме 530,9т.р.) уменьшение  расходов: на обеспечение деятельности "Дирекции по обслуживанию администрации" (61,1 т.р.); на расходы по обязательствам казны (36,5 т.р.); на обеспечение деятельности отдела по управлению имуществом ( 20,9 т.р.)в среднем на 1,5% в связи с увеличением расходов на межбюджетные трансферты (на доведение фин.помощи до уровня текущего года 1047,1 т.р.) </t>
  </si>
  <si>
    <t>Уменьшение расходов в среднем объеме на 1,5% в связи с: уменьшением объема субсидии на софинансирование расходов на коммунальные услуги и кот.печное топливо,  увеличением расходов на межбюджетные трансферты (1047,1т.р.). Увеличение расходов за счет увеличения объема дотации на доведение фин.помощи до уровня текущего года (в общей сумме 530,9 т.р.)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</si>
  <si>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 величение расходов за счет  увеличения дотации на доведение финансовой помощи до уровна я текущего года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</si>
  <si>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субсидии на ремонт объектов соц.культ. сферы.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</si>
  <si>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субвенции на денежные выплаты медперсоналу ФАПов (2524,7т.р.)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</si>
  <si>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</si>
  <si>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субвенции на организацию и осуществление деятельности по опеке и попечительству (411,5 т.р.)</t>
  </si>
  <si>
    <t>Увеличение расходов на трансферты бюджетам поселений на доведение финансовой помощи до уровня текущего года</t>
  </si>
  <si>
    <t xml:space="preserve">                  ВЕДОМСТВЕННАЯ  СТРУКТУРА  РАСХОДОВ  РАЙОННОГО БЮДЖЕТА  НА 2011 ГОД</t>
  </si>
  <si>
    <t xml:space="preserve">Итого расходов </t>
  </si>
  <si>
    <t>100</t>
  </si>
  <si>
    <t>200</t>
  </si>
  <si>
    <t>800</t>
  </si>
  <si>
    <t>Расходы на обеспечение переданных полномочий</t>
  </si>
  <si>
    <t xml:space="preserve">Иные бюджетные ассигнования </t>
  </si>
  <si>
    <t xml:space="preserve"> 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</si>
  <si>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</si>
  <si>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тыс.руб.</t>
  </si>
  <si>
    <t xml:space="preserve">Резервные фонды  </t>
  </si>
  <si>
    <t>Расходы на мероприятия по благоустройству поселений</t>
  </si>
  <si>
    <t>Обеспечение мероприятий по модернизации объектов жилищно-коммунальной инфраструктуры</t>
  </si>
  <si>
    <t>Расходы по обеспечению деятельности (оказание услуг)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</si>
  <si>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</si>
  <si>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уничтожению сырьевой базы конопли</t>
  </si>
  <si>
    <t>Мероприятия в области  физической культуры и спорта</t>
  </si>
  <si>
    <t>88 1 00 80160</t>
  </si>
  <si>
    <t>88 1 00 80010</t>
  </si>
  <si>
    <t>88 1 00 10190</t>
  </si>
  <si>
    <t>88 1 00 11190</t>
  </si>
  <si>
    <t>88 1 00 10640</t>
  </si>
  <si>
    <t>88 1 00 80440</t>
  </si>
  <si>
    <t>88 1 00 51180</t>
  </si>
  <si>
    <t>Закупка товаров,работ для обеспечения государственных (муниципальных) нужд</t>
  </si>
  <si>
    <t>Закупка товаров,работ для обеспечения  государственных (муниципальных) нужд</t>
  </si>
  <si>
    <t>Закупка  работ и услуг для обеспечения государственных (муниципальных) нужд</t>
  </si>
  <si>
    <t>Закупка  работ и услуг для обеспечения государственных (муниципальных )нужд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</si>
  <si>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</si>
  <si>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</si>
  <si>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</si>
  <si>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</si>
  <si>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</si>
  <si>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011</t>
  </si>
  <si>
    <t>Резервный фонд администрации Климоуцевского сельсовета</t>
  </si>
  <si>
    <t>70.2</t>
  </si>
  <si>
    <t>Администрация Климоуцевского сельсовета</t>
  </si>
  <si>
    <t>ОБЩЕГОСУДАРСТВЕННЫВЕ ВОПРОСЫ</t>
  </si>
  <si>
    <t xml:space="preserve"> Функционирование высшего должностного лица субъекта Российской Федерации и муниципального образования</t>
  </si>
  <si>
    <t>Обеспечение функцоинирования глаы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</si>
  <si>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органов местного самоуправления</t>
  </si>
  <si>
    <t>Содержание органов местного самоуправления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</si>
  <si>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Содержание органов местного самоуправления (   Закупка товаров,работ и услуг для обеспечения государственных  )муниципальных) нужд)</t>
  </si>
  <si>
    <t xml:space="preserve">Содержание органов местного самоуправления (Иные бюджетные ассигнования) </t>
  </si>
  <si>
    <t>Расходы на собеспечение деятельности (оказание услуг) муниципальных учреждений</t>
  </si>
  <si>
    <t>Расходы на собеспечение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</si>
  <si>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главы муниципального образования</t>
  </si>
  <si>
    <t>88 1 00 80180</t>
  </si>
  <si>
    <t xml:space="preserve">Расходы на обеспечение  переданных полномочий по созданию условий для развития малого  и среднего предпринимательства </t>
  </si>
  <si>
    <t xml:space="preserve"> Мобилизационная и вневойсковая подготовка</t>
  </si>
  <si>
    <t xml:space="preserve">Социальная политика </t>
  </si>
  <si>
    <t xml:space="preserve">Пенсионное обеспечение </t>
  </si>
  <si>
    <t>Доплаты к пенсиям муниципальных служащих</t>
  </si>
  <si>
    <t>88 1 00 70660</t>
  </si>
  <si>
    <t>Доплаты к пенсиям муниципальных служащих (Социальное обеспечение и иные выплаты населению)</t>
  </si>
  <si>
    <t>300</t>
  </si>
  <si>
    <t>Защита населения и территории от чрезвычайных ситуаций природного и техногенного характера, пожарная безопасность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</si>
  <si>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</si>
  <si>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мероприятия  по пожарной безопасности</t>
  </si>
  <si>
    <t>02 0 01 80190</t>
  </si>
  <si>
    <t>03 1 01 80220</t>
  </si>
  <si>
    <t>03 1 02 12220</t>
  </si>
  <si>
    <t xml:space="preserve">Организация и проведение мероприятий по реализации муниципальной программы </t>
  </si>
  <si>
    <t>03 1 03 12260</t>
  </si>
  <si>
    <t xml:space="preserve">Содержание местных дорог общего пользования </t>
  </si>
  <si>
    <t>03 2 01 80300</t>
  </si>
  <si>
    <t>03 2 02 12220</t>
  </si>
  <si>
    <t>05 0 01 10670</t>
  </si>
  <si>
    <t>05 0 02 80230</t>
  </si>
  <si>
    <t>06 0 01 80450</t>
  </si>
  <si>
    <t>04 0 02 80130</t>
  </si>
  <si>
    <t xml:space="preserve">04 0 03 80160 </t>
  </si>
  <si>
    <t>04 0 03 80160</t>
  </si>
  <si>
    <t>04 0 04 12220</t>
  </si>
  <si>
    <t>04 0 01 10590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</si>
  <si>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</si>
  <si>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 ВЕДОСТВЕННАЯ СТРУКТУРА РАСХОДОВ БЮДЖЕТА КЛИМОУЦЕВСКОГО СЕЛЬСОВЕТА НА 2022 ГОД И ПЛАНОВЫЙ ПЕРИОД 2023 И 2024 ГОДОВ</t>
  </si>
  <si>
    <t>Расходы на осуществление части полномочий по решению вопросов местного значения поселений в соотвествии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</si>
  <si>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</si>
  <si>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соотвествии с заключенными договорами (Расходы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фондами)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</si>
  <si>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товаров,работ и услуг для обеспечения государственных (муниципальных)нужд)</t>
  </si>
  <si>
    <t>3.0</t>
  </si>
  <si>
    <t>0.0</t>
  </si>
  <si>
    <t>Приложение № 4</t>
  </si>
  <si>
    <t>56,1</t>
  </si>
  <si>
    <t>Обеспечение проведения выборов и референдумов</t>
  </si>
  <si>
    <t>Прочая закупка товаров, работ и услуг для обеспечения государственных (муниципальных) нужд</t>
  </si>
  <si>
    <t>Реализация мероприятий на обеспечение и проведение выборов в представительные органы местного самоуправления</t>
  </si>
  <si>
    <t>88 1 00 80430</t>
  </si>
  <si>
    <t>0,0</t>
  </si>
  <si>
    <t>880</t>
  </si>
  <si>
    <t>Поддержка проектов развития территорий сельских поселений Амурской области, основанных на местных инициативах</t>
  </si>
  <si>
    <t>03 1 01 S0400</t>
  </si>
  <si>
    <t>Закупка товаров,работ и услуг для обеспечения государственных  (муниципальных) нужд</t>
  </si>
  <si>
    <t>к Решению № 1</t>
  </si>
  <si>
    <t>от  27.09.2022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</si>
</sst>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u val="single"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9"/>
      <color indexed="6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9"/>
      <color rgb="FFC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3" fillId="0" borderId="12" xfId="0" applyNumberFormat="1" applyFont="1" applyFill="1" applyBorder="1" applyAlignment="1">
      <alignment wrapText="1"/>
    </xf>
    <xf numFmtId="2" fontId="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181" fontId="3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wrapText="1"/>
    </xf>
    <xf numFmtId="181" fontId="0" fillId="0" borderId="0" xfId="0" applyNumberFormat="1" applyAlignment="1">
      <alignment/>
    </xf>
    <xf numFmtId="181" fontId="4" fillId="0" borderId="10" xfId="0" applyNumberFormat="1" applyFont="1" applyFill="1" applyBorder="1" applyAlignment="1">
      <alignment/>
    </xf>
    <xf numFmtId="181" fontId="3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181" fontId="6" fillId="0" borderId="10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81" fontId="3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center" wrapText="1"/>
    </xf>
    <xf numFmtId="181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right"/>
    </xf>
    <xf numFmtId="181" fontId="0" fillId="0" borderId="10" xfId="0" applyNumberFormat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181" fontId="0" fillId="0" borderId="10" xfId="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 wrapText="1"/>
    </xf>
    <xf numFmtId="181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/>
    </xf>
    <xf numFmtId="0" fontId="18" fillId="0" borderId="0" xfId="0" applyFont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19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81" fontId="14" fillId="0" borderId="10" xfId="0" applyNumberFormat="1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181" fontId="14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1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/>
    </xf>
    <xf numFmtId="0" fontId="17" fillId="0" borderId="15" xfId="0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7" fillId="0" borderId="12" xfId="0" applyFont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2" fontId="16" fillId="0" borderId="1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9" fillId="0" borderId="0" xfId="0" applyNumberFormat="1" applyFont="1" applyFill="1" applyBorder="1" applyAlignment="1">
      <alignment horizontal="center" wrapText="1"/>
    </xf>
    <xf numFmtId="0" fontId="60" fillId="0" borderId="0" xfId="0" applyNumberFormat="1" applyFont="1" applyAlignment="1">
      <alignment wrapText="1"/>
    </xf>
    <xf numFmtId="0" fontId="60" fillId="0" borderId="13" xfId="0" applyNumberFormat="1" applyFont="1" applyBorder="1" applyAlignment="1">
      <alignment wrapText="1"/>
    </xf>
    <xf numFmtId="0" fontId="15" fillId="0" borderId="1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zoomScale="90" zoomScaleNormal="90" zoomScalePageLayoutView="0" workbookViewId="0" topLeftCell="A1">
      <pane xSplit="1" ySplit="9" topLeftCell="B19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E7"/>
    </sheetView>
  </sheetViews>
  <sheetFormatPr defaultColWidth="9.00390625" defaultRowHeight="12.75"/>
  <cols>
    <col min="1" max="1" width="71.125" style="0" customWidth="1"/>
    <col min="2" max="2" width="3.875" style="0" customWidth="1"/>
    <col min="3" max="3" width="4.625" style="0" customWidth="1"/>
    <col min="4" max="4" width="5.00390625" style="0" customWidth="1"/>
    <col min="5" max="5" width="7.875" style="0" customWidth="1"/>
    <col min="6" max="6" width="3.75390625" style="0" customWidth="1"/>
    <col min="7" max="7" width="10.00390625" style="0" customWidth="1"/>
    <col min="10" max="10" width="12.125" style="0" bestFit="1" customWidth="1"/>
  </cols>
  <sheetData>
    <row r="1" spans="4:7" ht="12.75">
      <c r="D1" s="111" t="s">
        <v>255</v>
      </c>
      <c r="E1" s="111"/>
      <c r="F1" s="111"/>
      <c r="G1" s="111"/>
    </row>
    <row r="2" spans="4:7" ht="12.75">
      <c r="D2" s="111" t="s">
        <v>53</v>
      </c>
      <c r="E2" s="111"/>
      <c r="F2" s="111"/>
      <c r="G2" s="111"/>
    </row>
    <row r="3" spans="1:7" ht="12.75">
      <c r="A3" s="14"/>
      <c r="B3" s="14"/>
      <c r="C3" s="14"/>
      <c r="D3" s="112" t="s">
        <v>205</v>
      </c>
      <c r="E3" s="112"/>
      <c r="F3" s="112"/>
      <c r="G3" s="112"/>
    </row>
    <row r="4" spans="1:7" ht="12.75">
      <c r="A4" s="14"/>
      <c r="B4" s="14"/>
      <c r="C4" s="14"/>
      <c r="D4" s="62"/>
      <c r="E4" s="62"/>
      <c r="F4" s="62"/>
      <c r="G4" s="62"/>
    </row>
    <row r="5" spans="1:7" ht="12.75">
      <c r="A5" s="14"/>
      <c r="B5" s="14"/>
      <c r="C5" s="14"/>
      <c r="D5" s="62"/>
      <c r="E5" s="62"/>
      <c r="F5" s="62"/>
      <c r="G5" s="62"/>
    </row>
    <row r="6" spans="1:7" ht="12.75">
      <c r="A6" s="113" t="s">
        <v>390</v>
      </c>
      <c r="B6" s="114"/>
      <c r="C6" s="114"/>
      <c r="D6" s="114"/>
      <c r="E6" s="114"/>
      <c r="F6" s="114"/>
      <c r="G6" s="114"/>
    </row>
    <row r="7" spans="1:7" ht="12.75">
      <c r="A7" s="105"/>
      <c r="B7" s="106"/>
      <c r="C7" s="106"/>
      <c r="D7" s="106"/>
      <c r="E7" s="106"/>
      <c r="F7" s="15" t="s">
        <v>36</v>
      </c>
      <c r="G7" s="14"/>
    </row>
    <row r="8" spans="1:7" ht="12.75" customHeight="1">
      <c r="A8" s="110"/>
      <c r="B8" s="108" t="s">
        <v>52</v>
      </c>
      <c r="C8" s="108" t="s">
        <v>4</v>
      </c>
      <c r="D8" s="108" t="s">
        <v>5</v>
      </c>
      <c r="E8" s="108" t="s">
        <v>6</v>
      </c>
      <c r="F8" s="108" t="s">
        <v>7</v>
      </c>
      <c r="G8" s="107" t="s">
        <v>130</v>
      </c>
    </row>
    <row r="9" spans="1:7" ht="12.75">
      <c r="A9" s="110"/>
      <c r="B9" s="109"/>
      <c r="C9" s="109"/>
      <c r="D9" s="109"/>
      <c r="E9" s="109"/>
      <c r="F9" s="109"/>
      <c r="G9" s="107"/>
    </row>
    <row r="10" spans="1:7" ht="12" customHeight="1">
      <c r="A10" s="5" t="s">
        <v>108</v>
      </c>
      <c r="B10" s="6" t="s">
        <v>8</v>
      </c>
      <c r="C10" s="7"/>
      <c r="D10" s="7"/>
      <c r="E10" s="7"/>
      <c r="F10" s="7"/>
      <c r="G10" s="26">
        <f>G11</f>
        <v>1747</v>
      </c>
    </row>
    <row r="11" spans="1:7" ht="12" customHeight="1">
      <c r="A11" s="2" t="s">
        <v>28</v>
      </c>
      <c r="B11" s="7" t="s">
        <v>8</v>
      </c>
      <c r="C11" s="7" t="s">
        <v>9</v>
      </c>
      <c r="D11" s="7"/>
      <c r="E11" s="7"/>
      <c r="F11" s="7"/>
      <c r="G11" s="16">
        <f>G12</f>
        <v>1747</v>
      </c>
    </row>
    <row r="12" spans="1:7" ht="22.5">
      <c r="A12" s="2" t="s">
        <v>109</v>
      </c>
      <c r="B12" s="7" t="s">
        <v>8</v>
      </c>
      <c r="C12" s="7" t="s">
        <v>9</v>
      </c>
      <c r="D12" s="7" t="s">
        <v>13</v>
      </c>
      <c r="E12" s="7"/>
      <c r="F12" s="7"/>
      <c r="G12" s="16">
        <f>G13</f>
        <v>1747</v>
      </c>
    </row>
    <row r="13" spans="1:7" ht="22.5">
      <c r="A13" s="2" t="s">
        <v>65</v>
      </c>
      <c r="B13" s="7" t="s">
        <v>8</v>
      </c>
      <c r="C13" s="7" t="s">
        <v>9</v>
      </c>
      <c r="D13" s="7" t="s">
        <v>13</v>
      </c>
      <c r="E13" s="7" t="s">
        <v>64</v>
      </c>
      <c r="F13" s="7"/>
      <c r="G13" s="16">
        <f>G14+G16</f>
        <v>1747</v>
      </c>
    </row>
    <row r="14" spans="1:7" ht="12.75">
      <c r="A14" s="2" t="s">
        <v>31</v>
      </c>
      <c r="B14" s="7" t="s">
        <v>8</v>
      </c>
      <c r="C14" s="7" t="s">
        <v>9</v>
      </c>
      <c r="D14" s="7" t="s">
        <v>13</v>
      </c>
      <c r="E14" s="7" t="s">
        <v>66</v>
      </c>
      <c r="F14" s="7"/>
      <c r="G14" s="16">
        <f>G15</f>
        <v>840</v>
      </c>
    </row>
    <row r="15" spans="1:7" ht="12.75">
      <c r="A15" s="2" t="s">
        <v>104</v>
      </c>
      <c r="B15" s="7" t="s">
        <v>8</v>
      </c>
      <c r="C15" s="7" t="s">
        <v>9</v>
      </c>
      <c r="D15" s="7" t="s">
        <v>13</v>
      </c>
      <c r="E15" s="7" t="s">
        <v>66</v>
      </c>
      <c r="F15" s="7" t="s">
        <v>62</v>
      </c>
      <c r="G15" s="16">
        <f>1747-G16</f>
        <v>840</v>
      </c>
    </row>
    <row r="16" spans="1:7" ht="12.75">
      <c r="A16" s="2" t="s">
        <v>67</v>
      </c>
      <c r="B16" s="7" t="s">
        <v>8</v>
      </c>
      <c r="C16" s="7" t="s">
        <v>9</v>
      </c>
      <c r="D16" s="7" t="s">
        <v>13</v>
      </c>
      <c r="E16" s="7" t="s">
        <v>68</v>
      </c>
      <c r="F16" s="7" t="s">
        <v>62</v>
      </c>
      <c r="G16" s="16">
        <v>907</v>
      </c>
    </row>
    <row r="17" spans="1:7" ht="12.75">
      <c r="A17" s="5" t="s">
        <v>45</v>
      </c>
      <c r="B17" s="6" t="s">
        <v>110</v>
      </c>
      <c r="C17" s="7"/>
      <c r="D17" s="7"/>
      <c r="E17" s="7"/>
      <c r="F17" s="7"/>
      <c r="G17" s="26">
        <f>G18+G86+G46+G55+G70+G91+G81+G43</f>
        <v>24273.100000000002</v>
      </c>
    </row>
    <row r="18" spans="1:7" ht="12.75">
      <c r="A18" s="2" t="s">
        <v>28</v>
      </c>
      <c r="B18" s="7" t="s">
        <v>110</v>
      </c>
      <c r="C18" s="7" t="s">
        <v>9</v>
      </c>
      <c r="D18" s="7"/>
      <c r="E18" s="7"/>
      <c r="F18" s="7"/>
      <c r="G18" s="16">
        <f>G19+G22+G34+G30</f>
        <v>16951.100000000002</v>
      </c>
    </row>
    <row r="19" spans="1:7" ht="22.5">
      <c r="A19" s="2" t="s">
        <v>63</v>
      </c>
      <c r="B19" s="7" t="s">
        <v>110</v>
      </c>
      <c r="C19" s="7" t="s">
        <v>9</v>
      </c>
      <c r="D19" s="7" t="s">
        <v>46</v>
      </c>
      <c r="E19" s="7"/>
      <c r="F19" s="7"/>
      <c r="G19" s="16">
        <f>G20</f>
        <v>887</v>
      </c>
    </row>
    <row r="20" spans="1:7" ht="22.5">
      <c r="A20" s="2" t="s">
        <v>65</v>
      </c>
      <c r="B20" s="7" t="s">
        <v>110</v>
      </c>
      <c r="C20" s="7" t="s">
        <v>9</v>
      </c>
      <c r="D20" s="7" t="s">
        <v>46</v>
      </c>
      <c r="E20" s="7" t="s">
        <v>64</v>
      </c>
      <c r="F20" s="7"/>
      <c r="G20" s="16">
        <f>G21</f>
        <v>887</v>
      </c>
    </row>
    <row r="21" spans="1:7" ht="12.75">
      <c r="A21" s="2" t="s">
        <v>60</v>
      </c>
      <c r="B21" s="7" t="s">
        <v>110</v>
      </c>
      <c r="C21" s="7" t="s">
        <v>9</v>
      </c>
      <c r="D21" s="7" t="s">
        <v>46</v>
      </c>
      <c r="E21" s="7" t="s">
        <v>61</v>
      </c>
      <c r="F21" s="7" t="s">
        <v>62</v>
      </c>
      <c r="G21" s="18">
        <v>887</v>
      </c>
    </row>
    <row r="22" spans="1:7" ht="33.75" customHeight="1">
      <c r="A22" s="2" t="s">
        <v>111</v>
      </c>
      <c r="B22" s="7" t="s">
        <v>110</v>
      </c>
      <c r="C22" s="7" t="s">
        <v>9</v>
      </c>
      <c r="D22" s="7" t="s">
        <v>23</v>
      </c>
      <c r="E22" s="7"/>
      <c r="F22" s="7"/>
      <c r="G22" s="18">
        <f>G23+G26+G27+G28+G29</f>
        <v>15590.9</v>
      </c>
    </row>
    <row r="23" spans="1:7" ht="22.5">
      <c r="A23" s="2" t="s">
        <v>65</v>
      </c>
      <c r="B23" s="7" t="s">
        <v>110</v>
      </c>
      <c r="C23" s="7" t="s">
        <v>9</v>
      </c>
      <c r="D23" s="7" t="s">
        <v>23</v>
      </c>
      <c r="E23" s="7" t="s">
        <v>64</v>
      </c>
      <c r="F23" s="7"/>
      <c r="G23" s="18">
        <f>G24</f>
        <v>13940</v>
      </c>
    </row>
    <row r="24" spans="1:7" ht="12" customHeight="1">
      <c r="A24" s="2" t="s">
        <v>31</v>
      </c>
      <c r="B24" s="7" t="s">
        <v>110</v>
      </c>
      <c r="C24" s="7" t="s">
        <v>9</v>
      </c>
      <c r="D24" s="7" t="s">
        <v>23</v>
      </c>
      <c r="E24" s="7" t="s">
        <v>66</v>
      </c>
      <c r="F24" s="7"/>
      <c r="G24" s="16">
        <f>G25</f>
        <v>13940</v>
      </c>
    </row>
    <row r="25" spans="1:7" ht="12" customHeight="1">
      <c r="A25" s="2" t="s">
        <v>104</v>
      </c>
      <c r="B25" s="7" t="s">
        <v>110</v>
      </c>
      <c r="C25" s="7" t="s">
        <v>9</v>
      </c>
      <c r="D25" s="7" t="s">
        <v>23</v>
      </c>
      <c r="E25" s="7" t="s">
        <v>66</v>
      </c>
      <c r="F25" s="7" t="s">
        <v>62</v>
      </c>
      <c r="G25" s="16">
        <v>13940</v>
      </c>
    </row>
    <row r="26" spans="1:7" ht="12" customHeight="1">
      <c r="A26" s="2" t="s">
        <v>146</v>
      </c>
      <c r="B26" s="7" t="s">
        <v>110</v>
      </c>
      <c r="C26" s="7" t="s">
        <v>9</v>
      </c>
      <c r="D26" s="7" t="s">
        <v>23</v>
      </c>
      <c r="E26" s="7" t="s">
        <v>132</v>
      </c>
      <c r="F26" s="7" t="s">
        <v>62</v>
      </c>
      <c r="G26" s="16">
        <v>397.5</v>
      </c>
    </row>
    <row r="27" spans="1:7" ht="12" customHeight="1">
      <c r="A27" s="2" t="s">
        <v>133</v>
      </c>
      <c r="B27" s="7" t="s">
        <v>110</v>
      </c>
      <c r="C27" s="7" t="s">
        <v>9</v>
      </c>
      <c r="D27" s="7" t="s">
        <v>23</v>
      </c>
      <c r="E27" s="7" t="s">
        <v>134</v>
      </c>
      <c r="F27" s="7" t="s">
        <v>62</v>
      </c>
      <c r="G27" s="16">
        <v>422.5</v>
      </c>
    </row>
    <row r="28" spans="1:7" ht="12" customHeight="1">
      <c r="A28" s="2" t="s">
        <v>135</v>
      </c>
      <c r="B28" s="7" t="s">
        <v>110</v>
      </c>
      <c r="C28" s="7" t="s">
        <v>9</v>
      </c>
      <c r="D28" s="7" t="s">
        <v>23</v>
      </c>
      <c r="E28" s="7" t="s">
        <v>136</v>
      </c>
      <c r="F28" s="7" t="s">
        <v>62</v>
      </c>
      <c r="G28" s="16">
        <v>411.5</v>
      </c>
    </row>
    <row r="29" spans="1:7" ht="22.5" customHeight="1">
      <c r="A29" s="2" t="s">
        <v>137</v>
      </c>
      <c r="B29" s="7" t="s">
        <v>110</v>
      </c>
      <c r="C29" s="7" t="s">
        <v>9</v>
      </c>
      <c r="D29" s="7" t="s">
        <v>23</v>
      </c>
      <c r="E29" s="7" t="s">
        <v>138</v>
      </c>
      <c r="F29" s="7" t="s">
        <v>62</v>
      </c>
      <c r="G29" s="16">
        <v>419.4</v>
      </c>
    </row>
    <row r="30" spans="1:7" ht="16.5" customHeight="1">
      <c r="A30" s="4" t="s">
        <v>14</v>
      </c>
      <c r="B30" s="7" t="s">
        <v>110</v>
      </c>
      <c r="C30" s="7" t="s">
        <v>9</v>
      </c>
      <c r="D30" s="7" t="s">
        <v>56</v>
      </c>
      <c r="E30" s="7"/>
      <c r="F30" s="7"/>
      <c r="G30" s="16">
        <f>G31</f>
        <v>268</v>
      </c>
    </row>
    <row r="31" spans="1:7" ht="14.25" customHeight="1">
      <c r="A31" s="4" t="s">
        <v>14</v>
      </c>
      <c r="B31" s="7" t="s">
        <v>110</v>
      </c>
      <c r="C31" s="7" t="s">
        <v>9</v>
      </c>
      <c r="D31" s="7" t="s">
        <v>56</v>
      </c>
      <c r="E31" s="7" t="s">
        <v>86</v>
      </c>
      <c r="F31" s="7"/>
      <c r="G31" s="16">
        <f>G32</f>
        <v>268</v>
      </c>
    </row>
    <row r="32" spans="1:7" ht="15" customHeight="1">
      <c r="A32" s="4" t="s">
        <v>112</v>
      </c>
      <c r="B32" s="7" t="s">
        <v>110</v>
      </c>
      <c r="C32" s="7" t="s">
        <v>9</v>
      </c>
      <c r="D32" s="7" t="s">
        <v>56</v>
      </c>
      <c r="E32" s="7" t="s">
        <v>87</v>
      </c>
      <c r="F32" s="7"/>
      <c r="G32" s="16">
        <f>G33</f>
        <v>268</v>
      </c>
    </row>
    <row r="33" spans="1:7" ht="13.5" customHeight="1">
      <c r="A33" s="2" t="s">
        <v>104</v>
      </c>
      <c r="B33" s="7" t="s">
        <v>110</v>
      </c>
      <c r="C33" s="7" t="s">
        <v>9</v>
      </c>
      <c r="D33" s="7" t="s">
        <v>56</v>
      </c>
      <c r="E33" s="7" t="s">
        <v>87</v>
      </c>
      <c r="F33" s="7" t="s">
        <v>62</v>
      </c>
      <c r="G33" s="16">
        <v>268</v>
      </c>
    </row>
    <row r="34" spans="1:7" ht="12.75">
      <c r="A34" s="4" t="s">
        <v>100</v>
      </c>
      <c r="B34" s="7" t="s">
        <v>110</v>
      </c>
      <c r="C34" s="7" t="s">
        <v>9</v>
      </c>
      <c r="D34" s="7" t="s">
        <v>307</v>
      </c>
      <c r="E34" s="7"/>
      <c r="F34" s="7"/>
      <c r="G34" s="16">
        <f>G38+G35</f>
        <v>205.2</v>
      </c>
    </row>
    <row r="35" spans="1:7" ht="12.75">
      <c r="A35" s="4" t="s">
        <v>268</v>
      </c>
      <c r="B35" s="7" t="s">
        <v>110</v>
      </c>
      <c r="C35" s="7" t="s">
        <v>9</v>
      </c>
      <c r="D35" s="7" t="s">
        <v>307</v>
      </c>
      <c r="E35" s="7" t="s">
        <v>269</v>
      </c>
      <c r="F35" s="7"/>
      <c r="G35" s="16">
        <f>G36</f>
        <v>189.2</v>
      </c>
    </row>
    <row r="36" spans="1:7" ht="22.5">
      <c r="A36" s="4" t="s">
        <v>267</v>
      </c>
      <c r="B36" s="7" t="s">
        <v>110</v>
      </c>
      <c r="C36" s="7" t="s">
        <v>9</v>
      </c>
      <c r="D36" s="7" t="s">
        <v>307</v>
      </c>
      <c r="E36" s="7" t="s">
        <v>266</v>
      </c>
      <c r="F36" s="7"/>
      <c r="G36" s="16">
        <f>G37</f>
        <v>189.2</v>
      </c>
    </row>
    <row r="37" spans="1:7" ht="12.75">
      <c r="A37" s="2" t="s">
        <v>104</v>
      </c>
      <c r="B37" s="7" t="s">
        <v>110</v>
      </c>
      <c r="C37" s="7" t="s">
        <v>9</v>
      </c>
      <c r="D37" s="7" t="s">
        <v>307</v>
      </c>
      <c r="E37" s="7" t="s">
        <v>266</v>
      </c>
      <c r="F37" s="7" t="s">
        <v>62</v>
      </c>
      <c r="G37" s="16">
        <v>189.2</v>
      </c>
    </row>
    <row r="38" spans="1:7" ht="12.75">
      <c r="A38" s="4" t="s">
        <v>172</v>
      </c>
      <c r="B38" s="7" t="s">
        <v>110</v>
      </c>
      <c r="C38" s="7" t="s">
        <v>9</v>
      </c>
      <c r="D38" s="7" t="s">
        <v>307</v>
      </c>
      <c r="E38" s="7" t="s">
        <v>173</v>
      </c>
      <c r="F38" s="7"/>
      <c r="G38" s="16">
        <f>G39+G41</f>
        <v>16</v>
      </c>
    </row>
    <row r="39" spans="1:7" ht="12.75">
      <c r="A39" s="4" t="s">
        <v>206</v>
      </c>
      <c r="B39" s="7" t="s">
        <v>110</v>
      </c>
      <c r="C39" s="7" t="s">
        <v>9</v>
      </c>
      <c r="D39" s="7" t="s">
        <v>307</v>
      </c>
      <c r="E39" s="7" t="s">
        <v>207</v>
      </c>
      <c r="F39" s="7"/>
      <c r="G39" s="16">
        <f>G40</f>
        <v>6</v>
      </c>
    </row>
    <row r="40" spans="1:7" ht="12.75">
      <c r="A40" s="2" t="s">
        <v>104</v>
      </c>
      <c r="B40" s="7" t="s">
        <v>110</v>
      </c>
      <c r="C40" s="7" t="s">
        <v>9</v>
      </c>
      <c r="D40" s="7" t="s">
        <v>307</v>
      </c>
      <c r="E40" s="7" t="s">
        <v>207</v>
      </c>
      <c r="F40" s="7" t="s">
        <v>62</v>
      </c>
      <c r="G40" s="16">
        <v>6</v>
      </c>
    </row>
    <row r="41" spans="1:7" ht="22.5">
      <c r="A41" s="4" t="s">
        <v>208</v>
      </c>
      <c r="B41" s="7" t="s">
        <v>110</v>
      </c>
      <c r="C41" s="7" t="s">
        <v>9</v>
      </c>
      <c r="D41" s="7" t="s">
        <v>307</v>
      </c>
      <c r="E41" s="7" t="s">
        <v>209</v>
      </c>
      <c r="F41" s="7"/>
      <c r="G41" s="16">
        <f>G42</f>
        <v>10</v>
      </c>
    </row>
    <row r="42" spans="1:7" ht="12.75">
      <c r="A42" s="2" t="s">
        <v>104</v>
      </c>
      <c r="B42" s="7" t="s">
        <v>110</v>
      </c>
      <c r="C42" s="7" t="s">
        <v>9</v>
      </c>
      <c r="D42" s="7" t="s">
        <v>307</v>
      </c>
      <c r="E42" s="7" t="s">
        <v>209</v>
      </c>
      <c r="F42" s="7" t="s">
        <v>62</v>
      </c>
      <c r="G42" s="16">
        <v>10</v>
      </c>
    </row>
    <row r="43" spans="1:7" ht="12.75">
      <c r="A43" s="4" t="s">
        <v>253</v>
      </c>
      <c r="B43" s="7" t="s">
        <v>110</v>
      </c>
      <c r="C43" s="7" t="s">
        <v>156</v>
      </c>
      <c r="D43" s="7"/>
      <c r="E43" s="7"/>
      <c r="F43" s="7"/>
      <c r="G43" s="16">
        <f>G44</f>
        <v>76</v>
      </c>
    </row>
    <row r="44" spans="1:7" ht="12.75">
      <c r="A44" s="4" t="s">
        <v>158</v>
      </c>
      <c r="B44" s="7" t="s">
        <v>110</v>
      </c>
      <c r="C44" s="7" t="s">
        <v>156</v>
      </c>
      <c r="D44" s="7" t="s">
        <v>157</v>
      </c>
      <c r="E44" s="7" t="s">
        <v>159</v>
      </c>
      <c r="F44" s="7"/>
      <c r="G44" s="16">
        <f>G45</f>
        <v>76</v>
      </c>
    </row>
    <row r="45" spans="1:7" ht="12.75">
      <c r="A45" s="2" t="s">
        <v>104</v>
      </c>
      <c r="B45" s="7" t="s">
        <v>110</v>
      </c>
      <c r="C45" s="7" t="s">
        <v>156</v>
      </c>
      <c r="D45" s="7" t="s">
        <v>157</v>
      </c>
      <c r="E45" s="7" t="s">
        <v>159</v>
      </c>
      <c r="F45" s="7" t="s">
        <v>62</v>
      </c>
      <c r="G45" s="16">
        <v>76</v>
      </c>
    </row>
    <row r="46" spans="1:7" ht="12.75">
      <c r="A46" s="4" t="s">
        <v>160</v>
      </c>
      <c r="B46" s="7" t="s">
        <v>110</v>
      </c>
      <c r="C46" s="7" t="s">
        <v>161</v>
      </c>
      <c r="D46" s="7"/>
      <c r="E46" s="7"/>
      <c r="F46" s="7"/>
      <c r="G46" s="16">
        <f>G47+G51</f>
        <v>900</v>
      </c>
    </row>
    <row r="47" spans="1:7" ht="22.5">
      <c r="A47" s="4" t="s">
        <v>162</v>
      </c>
      <c r="B47" s="7" t="s">
        <v>110</v>
      </c>
      <c r="C47" s="7" t="s">
        <v>161</v>
      </c>
      <c r="D47" s="7" t="s">
        <v>163</v>
      </c>
      <c r="E47" s="7"/>
      <c r="F47" s="7"/>
      <c r="G47" s="16">
        <f>G48</f>
        <v>800</v>
      </c>
    </row>
    <row r="48" spans="1:7" ht="12.75">
      <c r="A48" s="4" t="s">
        <v>164</v>
      </c>
      <c r="B48" s="7" t="s">
        <v>110</v>
      </c>
      <c r="C48" s="7" t="s">
        <v>161</v>
      </c>
      <c r="D48" s="7" t="s">
        <v>163</v>
      </c>
      <c r="E48" s="7" t="s">
        <v>165</v>
      </c>
      <c r="F48" s="7"/>
      <c r="G48" s="16">
        <f>G49</f>
        <v>800</v>
      </c>
    </row>
    <row r="49" spans="1:7" ht="22.5">
      <c r="A49" s="4" t="s">
        <v>166</v>
      </c>
      <c r="B49" s="7" t="s">
        <v>110</v>
      </c>
      <c r="C49" s="7" t="s">
        <v>161</v>
      </c>
      <c r="D49" s="7" t="s">
        <v>163</v>
      </c>
      <c r="E49" s="7" t="s">
        <v>167</v>
      </c>
      <c r="F49" s="7"/>
      <c r="G49" s="16">
        <f>G50</f>
        <v>800</v>
      </c>
    </row>
    <row r="50" spans="1:7" ht="12.75">
      <c r="A50" s="2" t="s">
        <v>104</v>
      </c>
      <c r="B50" s="7" t="s">
        <v>110</v>
      </c>
      <c r="C50" s="7" t="s">
        <v>161</v>
      </c>
      <c r="D50" s="7" t="s">
        <v>163</v>
      </c>
      <c r="E50" s="7" t="s">
        <v>167</v>
      </c>
      <c r="F50" s="7" t="s">
        <v>62</v>
      </c>
      <c r="G50" s="16">
        <v>800</v>
      </c>
    </row>
    <row r="51" spans="1:7" ht="22.5">
      <c r="A51" s="4" t="s">
        <v>254</v>
      </c>
      <c r="B51" s="7" t="s">
        <v>110</v>
      </c>
      <c r="C51" s="7" t="s">
        <v>161</v>
      </c>
      <c r="D51" s="7" t="s">
        <v>211</v>
      </c>
      <c r="E51" s="7"/>
      <c r="F51" s="7"/>
      <c r="G51" s="16">
        <f>G52</f>
        <v>100</v>
      </c>
    </row>
    <row r="52" spans="1:7" ht="12.75">
      <c r="A52" s="4" t="s">
        <v>172</v>
      </c>
      <c r="B52" s="7" t="s">
        <v>110</v>
      </c>
      <c r="C52" s="7" t="s">
        <v>161</v>
      </c>
      <c r="D52" s="7" t="s">
        <v>211</v>
      </c>
      <c r="E52" s="7" t="s">
        <v>173</v>
      </c>
      <c r="F52" s="7"/>
      <c r="G52" s="16">
        <f>G53</f>
        <v>100</v>
      </c>
    </row>
    <row r="53" spans="1:7" ht="22.5">
      <c r="A53" s="4" t="s">
        <v>210</v>
      </c>
      <c r="B53" s="7" t="s">
        <v>110</v>
      </c>
      <c r="C53" s="7" t="s">
        <v>161</v>
      </c>
      <c r="D53" s="7" t="s">
        <v>211</v>
      </c>
      <c r="E53" s="7" t="s">
        <v>212</v>
      </c>
      <c r="F53" s="7"/>
      <c r="G53" s="16">
        <f>G54</f>
        <v>100</v>
      </c>
    </row>
    <row r="54" spans="1:7" ht="12.75">
      <c r="A54" s="2" t="s">
        <v>104</v>
      </c>
      <c r="B54" s="7" t="s">
        <v>110</v>
      </c>
      <c r="C54" s="7" t="s">
        <v>161</v>
      </c>
      <c r="D54" s="7" t="s">
        <v>211</v>
      </c>
      <c r="E54" s="7" t="s">
        <v>212</v>
      </c>
      <c r="F54" s="7" t="s">
        <v>62</v>
      </c>
      <c r="G54" s="16">
        <v>100</v>
      </c>
    </row>
    <row r="55" spans="1:7" ht="12.75">
      <c r="A55" s="4" t="s">
        <v>168</v>
      </c>
      <c r="B55" s="7" t="s">
        <v>110</v>
      </c>
      <c r="C55" s="7" t="s">
        <v>169</v>
      </c>
      <c r="D55" s="7"/>
      <c r="E55" s="7"/>
      <c r="F55" s="7"/>
      <c r="G55" s="16">
        <f>G56+G64</f>
        <v>1141</v>
      </c>
    </row>
    <row r="56" spans="1:7" ht="12.75">
      <c r="A56" s="4" t="s">
        <v>186</v>
      </c>
      <c r="B56" s="7" t="s">
        <v>110</v>
      </c>
      <c r="C56" s="7" t="s">
        <v>169</v>
      </c>
      <c r="D56" s="7" t="s">
        <v>187</v>
      </c>
      <c r="E56" s="7"/>
      <c r="F56" s="7"/>
      <c r="G56" s="16">
        <f>G57</f>
        <v>185</v>
      </c>
    </row>
    <row r="57" spans="1:7" ht="12.75">
      <c r="A57" s="4" t="s">
        <v>172</v>
      </c>
      <c r="B57" s="7" t="s">
        <v>110</v>
      </c>
      <c r="C57" s="7" t="s">
        <v>169</v>
      </c>
      <c r="D57" s="7" t="s">
        <v>187</v>
      </c>
      <c r="E57" s="7" t="s">
        <v>173</v>
      </c>
      <c r="F57" s="7"/>
      <c r="G57" s="16">
        <f>G58+G60+G62</f>
        <v>185</v>
      </c>
    </row>
    <row r="58" spans="1:7" ht="22.5">
      <c r="A58" s="4" t="s">
        <v>217</v>
      </c>
      <c r="B58" s="7" t="s">
        <v>110</v>
      </c>
      <c r="C58" s="7" t="s">
        <v>169</v>
      </c>
      <c r="D58" s="7" t="s">
        <v>187</v>
      </c>
      <c r="E58" s="7" t="s">
        <v>218</v>
      </c>
      <c r="F58" s="7"/>
      <c r="G58" s="16">
        <f>G59</f>
        <v>50</v>
      </c>
    </row>
    <row r="59" spans="1:7" ht="12.75">
      <c r="A59" s="2" t="s">
        <v>104</v>
      </c>
      <c r="B59" s="7" t="s">
        <v>110</v>
      </c>
      <c r="C59" s="7" t="s">
        <v>169</v>
      </c>
      <c r="D59" s="7" t="s">
        <v>187</v>
      </c>
      <c r="E59" s="7" t="s">
        <v>218</v>
      </c>
      <c r="F59" s="7" t="s">
        <v>62</v>
      </c>
      <c r="G59" s="16">
        <v>50</v>
      </c>
    </row>
    <row r="60" spans="1:7" ht="33.75">
      <c r="A60" s="4" t="s">
        <v>219</v>
      </c>
      <c r="B60" s="7" t="s">
        <v>110</v>
      </c>
      <c r="C60" s="7" t="s">
        <v>169</v>
      </c>
      <c r="D60" s="7" t="s">
        <v>187</v>
      </c>
      <c r="E60" s="7" t="s">
        <v>220</v>
      </c>
      <c r="F60" s="7"/>
      <c r="G60" s="16">
        <f>G61</f>
        <v>110</v>
      </c>
    </row>
    <row r="61" spans="1:7" ht="12.75">
      <c r="A61" s="2" t="s">
        <v>104</v>
      </c>
      <c r="B61" s="7" t="s">
        <v>110</v>
      </c>
      <c r="C61" s="7" t="s">
        <v>169</v>
      </c>
      <c r="D61" s="7" t="s">
        <v>187</v>
      </c>
      <c r="E61" s="7" t="s">
        <v>220</v>
      </c>
      <c r="F61" s="7" t="s">
        <v>62</v>
      </c>
      <c r="G61" s="16">
        <v>110</v>
      </c>
    </row>
    <row r="62" spans="1:7" ht="22.5">
      <c r="A62" s="4" t="s">
        <v>198</v>
      </c>
      <c r="B62" s="7" t="s">
        <v>110</v>
      </c>
      <c r="C62" s="7" t="s">
        <v>169</v>
      </c>
      <c r="D62" s="7" t="s">
        <v>187</v>
      </c>
      <c r="E62" s="7" t="s">
        <v>221</v>
      </c>
      <c r="F62" s="7"/>
      <c r="G62" s="16">
        <f>G63</f>
        <v>25</v>
      </c>
    </row>
    <row r="63" spans="1:7" ht="12.75">
      <c r="A63" s="2" t="s">
        <v>104</v>
      </c>
      <c r="B63" s="7" t="s">
        <v>110</v>
      </c>
      <c r="C63" s="7" t="s">
        <v>169</v>
      </c>
      <c r="D63" s="7" t="s">
        <v>187</v>
      </c>
      <c r="E63" s="7" t="s">
        <v>221</v>
      </c>
      <c r="F63" s="7" t="s">
        <v>62</v>
      </c>
      <c r="G63" s="16">
        <v>25</v>
      </c>
    </row>
    <row r="64" spans="1:7" ht="12.75">
      <c r="A64" s="4" t="s">
        <v>170</v>
      </c>
      <c r="B64" s="7" t="s">
        <v>110</v>
      </c>
      <c r="C64" s="7" t="s">
        <v>169</v>
      </c>
      <c r="D64" s="7" t="s">
        <v>171</v>
      </c>
      <c r="E64" s="7"/>
      <c r="F64" s="7"/>
      <c r="G64" s="16">
        <f>G65</f>
        <v>956</v>
      </c>
    </row>
    <row r="65" spans="1:7" ht="12.75">
      <c r="A65" s="4" t="s">
        <v>172</v>
      </c>
      <c r="B65" s="7" t="s">
        <v>110</v>
      </c>
      <c r="C65" s="7" t="s">
        <v>169</v>
      </c>
      <c r="D65" s="7" t="s">
        <v>171</v>
      </c>
      <c r="E65" s="7" t="s">
        <v>173</v>
      </c>
      <c r="F65" s="7"/>
      <c r="G65" s="16">
        <f>G66+G68</f>
        <v>956</v>
      </c>
    </row>
    <row r="66" spans="1:7" ht="12.75">
      <c r="A66" s="4" t="s">
        <v>213</v>
      </c>
      <c r="B66" s="7" t="s">
        <v>110</v>
      </c>
      <c r="C66" s="7" t="s">
        <v>169</v>
      </c>
      <c r="D66" s="7" t="s">
        <v>171</v>
      </c>
      <c r="E66" s="7" t="s">
        <v>214</v>
      </c>
      <c r="F66" s="7"/>
      <c r="G66" s="16">
        <f>G67</f>
        <v>556</v>
      </c>
    </row>
    <row r="67" spans="1:7" ht="12.75">
      <c r="A67" s="2" t="s">
        <v>104</v>
      </c>
      <c r="B67" s="7" t="s">
        <v>110</v>
      </c>
      <c r="C67" s="7" t="s">
        <v>169</v>
      </c>
      <c r="D67" s="7" t="s">
        <v>171</v>
      </c>
      <c r="E67" s="7" t="s">
        <v>214</v>
      </c>
      <c r="F67" s="7" t="s">
        <v>62</v>
      </c>
      <c r="G67" s="16">
        <v>556</v>
      </c>
    </row>
    <row r="68" spans="1:7" ht="22.5">
      <c r="A68" s="4" t="s">
        <v>216</v>
      </c>
      <c r="B68" s="7" t="s">
        <v>110</v>
      </c>
      <c r="C68" s="7" t="s">
        <v>169</v>
      </c>
      <c r="D68" s="7" t="s">
        <v>171</v>
      </c>
      <c r="E68" s="7" t="s">
        <v>215</v>
      </c>
      <c r="F68" s="7"/>
      <c r="G68" s="16">
        <f>G69</f>
        <v>400</v>
      </c>
    </row>
    <row r="69" spans="1:7" ht="12.75">
      <c r="A69" s="2" t="s">
        <v>104</v>
      </c>
      <c r="B69" s="7" t="s">
        <v>110</v>
      </c>
      <c r="C69" s="7" t="s">
        <v>169</v>
      </c>
      <c r="D69" s="7" t="s">
        <v>171</v>
      </c>
      <c r="E69" s="7" t="s">
        <v>215</v>
      </c>
      <c r="F69" s="7" t="s">
        <v>62</v>
      </c>
      <c r="G69" s="16">
        <v>400</v>
      </c>
    </row>
    <row r="70" spans="1:7" ht="12.75">
      <c r="A70" s="4" t="s">
        <v>174</v>
      </c>
      <c r="B70" s="7" t="s">
        <v>110</v>
      </c>
      <c r="C70" s="7" t="s">
        <v>175</v>
      </c>
      <c r="D70" s="7"/>
      <c r="E70" s="7"/>
      <c r="F70" s="7"/>
      <c r="G70" s="16">
        <f>G71+G77</f>
        <v>585</v>
      </c>
    </row>
    <row r="71" spans="1:7" ht="12.75">
      <c r="A71" s="4" t="s">
        <v>176</v>
      </c>
      <c r="B71" s="7" t="s">
        <v>110</v>
      </c>
      <c r="C71" s="7" t="s">
        <v>175</v>
      </c>
      <c r="D71" s="7" t="s">
        <v>177</v>
      </c>
      <c r="E71" s="7"/>
      <c r="F71" s="7"/>
      <c r="G71" s="16">
        <f>G72</f>
        <v>235</v>
      </c>
    </row>
    <row r="72" spans="1:7" ht="12.75">
      <c r="A72" s="4" t="s">
        <v>172</v>
      </c>
      <c r="B72" s="7" t="s">
        <v>110</v>
      </c>
      <c r="C72" s="7" t="s">
        <v>175</v>
      </c>
      <c r="D72" s="7" t="s">
        <v>177</v>
      </c>
      <c r="E72" s="7" t="s">
        <v>173</v>
      </c>
      <c r="F72" s="7"/>
      <c r="G72" s="16">
        <f>G73+G75</f>
        <v>235</v>
      </c>
    </row>
    <row r="73" spans="1:7" ht="12.75">
      <c r="A73" s="4" t="s">
        <v>223</v>
      </c>
      <c r="B73" s="7" t="s">
        <v>110</v>
      </c>
      <c r="C73" s="7" t="s">
        <v>175</v>
      </c>
      <c r="D73" s="7" t="s">
        <v>177</v>
      </c>
      <c r="E73" s="7" t="s">
        <v>222</v>
      </c>
      <c r="F73" s="7"/>
      <c r="G73" s="16">
        <f>G74</f>
        <v>10</v>
      </c>
    </row>
    <row r="74" spans="1:7" ht="12.75">
      <c r="A74" s="2" t="s">
        <v>197</v>
      </c>
      <c r="B74" s="7" t="s">
        <v>110</v>
      </c>
      <c r="C74" s="7" t="s">
        <v>175</v>
      </c>
      <c r="D74" s="7" t="s">
        <v>177</v>
      </c>
      <c r="E74" s="7" t="s">
        <v>222</v>
      </c>
      <c r="F74" s="7" t="s">
        <v>99</v>
      </c>
      <c r="G74" s="16">
        <v>10</v>
      </c>
    </row>
    <row r="75" spans="1:7" ht="22.5">
      <c r="A75" s="4" t="s">
        <v>225</v>
      </c>
      <c r="B75" s="7" t="s">
        <v>110</v>
      </c>
      <c r="C75" s="7" t="s">
        <v>175</v>
      </c>
      <c r="D75" s="7" t="s">
        <v>177</v>
      </c>
      <c r="E75" s="7" t="s">
        <v>224</v>
      </c>
      <c r="F75" s="7"/>
      <c r="G75" s="16">
        <f>G76</f>
        <v>225</v>
      </c>
    </row>
    <row r="76" spans="1:7" ht="12.75">
      <c r="A76" s="2" t="s">
        <v>197</v>
      </c>
      <c r="B76" s="7" t="s">
        <v>110</v>
      </c>
      <c r="C76" s="7" t="s">
        <v>175</v>
      </c>
      <c r="D76" s="7" t="s">
        <v>177</v>
      </c>
      <c r="E76" s="7" t="s">
        <v>224</v>
      </c>
      <c r="F76" s="7" t="s">
        <v>99</v>
      </c>
      <c r="G76" s="16">
        <v>225</v>
      </c>
    </row>
    <row r="77" spans="1:7" ht="12.75">
      <c r="A77" s="2" t="s">
        <v>204</v>
      </c>
      <c r="B77" s="7" t="s">
        <v>110</v>
      </c>
      <c r="C77" s="7" t="s">
        <v>175</v>
      </c>
      <c r="D77" s="7" t="s">
        <v>199</v>
      </c>
      <c r="E77" s="7"/>
      <c r="F77" s="7"/>
      <c r="G77" s="16">
        <f>G78</f>
        <v>350</v>
      </c>
    </row>
    <row r="78" spans="1:7" ht="12.75">
      <c r="A78" s="4" t="s">
        <v>172</v>
      </c>
      <c r="B78" s="7" t="s">
        <v>110</v>
      </c>
      <c r="C78" s="7" t="s">
        <v>175</v>
      </c>
      <c r="D78" s="7" t="s">
        <v>199</v>
      </c>
      <c r="E78" s="7" t="s">
        <v>173</v>
      </c>
      <c r="F78" s="7"/>
      <c r="G78" s="16">
        <f>G79</f>
        <v>350</v>
      </c>
    </row>
    <row r="79" spans="1:7" ht="22.5">
      <c r="A79" s="4" t="s">
        <v>226</v>
      </c>
      <c r="B79" s="7" t="s">
        <v>110</v>
      </c>
      <c r="C79" s="7" t="s">
        <v>175</v>
      </c>
      <c r="D79" s="7" t="s">
        <v>199</v>
      </c>
      <c r="E79" s="7" t="s">
        <v>227</v>
      </c>
      <c r="F79" s="7"/>
      <c r="G79" s="16">
        <f>G80</f>
        <v>350</v>
      </c>
    </row>
    <row r="80" spans="1:7" ht="12.75">
      <c r="A80" s="2" t="s">
        <v>104</v>
      </c>
      <c r="B80" s="7" t="s">
        <v>110</v>
      </c>
      <c r="C80" s="7" t="s">
        <v>175</v>
      </c>
      <c r="D80" s="7" t="s">
        <v>199</v>
      </c>
      <c r="E80" s="7" t="s">
        <v>227</v>
      </c>
      <c r="F80" s="7" t="s">
        <v>62</v>
      </c>
      <c r="G80" s="16">
        <v>350</v>
      </c>
    </row>
    <row r="81" spans="1:7" ht="12.75">
      <c r="A81" s="1" t="s">
        <v>228</v>
      </c>
      <c r="B81" s="7" t="s">
        <v>110</v>
      </c>
      <c r="C81" s="7" t="s">
        <v>229</v>
      </c>
      <c r="D81" s="7"/>
      <c r="E81" s="7"/>
      <c r="F81" s="7"/>
      <c r="G81" s="16">
        <f>G82</f>
        <v>12</v>
      </c>
    </row>
    <row r="82" spans="1:7" ht="12.75">
      <c r="A82" s="1" t="s">
        <v>230</v>
      </c>
      <c r="B82" s="7" t="s">
        <v>110</v>
      </c>
      <c r="C82" s="7" t="s">
        <v>229</v>
      </c>
      <c r="D82" s="7" t="s">
        <v>231</v>
      </c>
      <c r="E82" s="7"/>
      <c r="F82" s="7"/>
      <c r="G82" s="18">
        <f>G83</f>
        <v>12</v>
      </c>
    </row>
    <row r="83" spans="1:7" ht="12.75">
      <c r="A83" s="4" t="s">
        <v>172</v>
      </c>
      <c r="B83" s="7" t="s">
        <v>110</v>
      </c>
      <c r="C83" s="7" t="s">
        <v>229</v>
      </c>
      <c r="D83" s="7" t="s">
        <v>231</v>
      </c>
      <c r="E83" s="7" t="s">
        <v>173</v>
      </c>
      <c r="F83" s="7"/>
      <c r="G83" s="16">
        <f>G84</f>
        <v>12</v>
      </c>
    </row>
    <row r="84" spans="1:7" ht="22.5">
      <c r="A84" s="4" t="s">
        <v>232</v>
      </c>
      <c r="B84" s="7" t="s">
        <v>110</v>
      </c>
      <c r="C84" s="7" t="s">
        <v>229</v>
      </c>
      <c r="D84" s="7" t="s">
        <v>231</v>
      </c>
      <c r="E84" s="7" t="s">
        <v>233</v>
      </c>
      <c r="F84" s="7"/>
      <c r="G84" s="16">
        <f>G85</f>
        <v>12</v>
      </c>
    </row>
    <row r="85" spans="1:7" ht="12.75">
      <c r="A85" s="2" t="s">
        <v>104</v>
      </c>
      <c r="B85" s="7" t="s">
        <v>110</v>
      </c>
      <c r="C85" s="7" t="s">
        <v>229</v>
      </c>
      <c r="D85" s="7" t="s">
        <v>231</v>
      </c>
      <c r="E85" s="7" t="s">
        <v>233</v>
      </c>
      <c r="F85" s="7" t="s">
        <v>62</v>
      </c>
      <c r="G85" s="16">
        <v>12</v>
      </c>
    </row>
    <row r="86" spans="1:7" ht="13.5" customHeight="1">
      <c r="A86" s="3" t="s">
        <v>10</v>
      </c>
      <c r="B86" s="7" t="s">
        <v>110</v>
      </c>
      <c r="C86" s="7" t="s">
        <v>17</v>
      </c>
      <c r="D86" s="7"/>
      <c r="E86" s="7"/>
      <c r="F86" s="7"/>
      <c r="G86" s="16">
        <f>G87</f>
        <v>600</v>
      </c>
    </row>
    <row r="87" spans="1:7" ht="13.5" customHeight="1">
      <c r="A87" s="3" t="s">
        <v>103</v>
      </c>
      <c r="B87" s="7" t="s">
        <v>110</v>
      </c>
      <c r="C87" s="7" t="s">
        <v>17</v>
      </c>
      <c r="D87" s="7" t="s">
        <v>101</v>
      </c>
      <c r="E87" s="7"/>
      <c r="F87" s="7"/>
      <c r="G87" s="16">
        <f>G88</f>
        <v>600</v>
      </c>
    </row>
    <row r="88" spans="1:7" ht="13.5" customHeight="1">
      <c r="A88" s="3" t="s">
        <v>150</v>
      </c>
      <c r="B88" s="7" t="s">
        <v>110</v>
      </c>
      <c r="C88" s="7" t="s">
        <v>17</v>
      </c>
      <c r="D88" s="7" t="s">
        <v>101</v>
      </c>
      <c r="E88" s="7" t="s">
        <v>151</v>
      </c>
      <c r="F88" s="7"/>
      <c r="G88" s="16">
        <f>G89</f>
        <v>600</v>
      </c>
    </row>
    <row r="89" spans="1:7" ht="23.25" customHeight="1">
      <c r="A89" s="3" t="s">
        <v>131</v>
      </c>
      <c r="B89" s="7" t="s">
        <v>110</v>
      </c>
      <c r="C89" s="7" t="s">
        <v>17</v>
      </c>
      <c r="D89" s="7" t="s">
        <v>101</v>
      </c>
      <c r="E89" s="7" t="s">
        <v>102</v>
      </c>
      <c r="F89" s="7"/>
      <c r="G89" s="16">
        <f>G90</f>
        <v>600</v>
      </c>
    </row>
    <row r="90" spans="1:7" ht="12.75">
      <c r="A90" s="2" t="s">
        <v>104</v>
      </c>
      <c r="B90" s="7" t="s">
        <v>110</v>
      </c>
      <c r="C90" s="7" t="s">
        <v>17</v>
      </c>
      <c r="D90" s="7" t="s">
        <v>101</v>
      </c>
      <c r="E90" s="7" t="s">
        <v>102</v>
      </c>
      <c r="F90" s="7" t="s">
        <v>62</v>
      </c>
      <c r="G90" s="16">
        <v>600</v>
      </c>
    </row>
    <row r="91" spans="1:7" ht="12.75">
      <c r="A91" s="22" t="s">
        <v>182</v>
      </c>
      <c r="B91" s="24" t="s">
        <v>110</v>
      </c>
      <c r="C91" s="23"/>
      <c r="D91" s="23"/>
      <c r="E91" s="23"/>
      <c r="F91" s="23"/>
      <c r="G91" s="25">
        <f>G92</f>
        <v>4008</v>
      </c>
    </row>
    <row r="92" spans="1:7" ht="12.75">
      <c r="A92" s="2" t="s">
        <v>28</v>
      </c>
      <c r="B92" s="7" t="s">
        <v>110</v>
      </c>
      <c r="C92" s="7" t="s">
        <v>9</v>
      </c>
      <c r="D92" s="7"/>
      <c r="E92" s="7"/>
      <c r="F92" s="7"/>
      <c r="G92" s="16">
        <f>G93</f>
        <v>4008</v>
      </c>
    </row>
    <row r="93" spans="1:7" ht="12.75">
      <c r="A93" s="2" t="s">
        <v>100</v>
      </c>
      <c r="B93" s="7" t="s">
        <v>110</v>
      </c>
      <c r="C93" s="7" t="s">
        <v>9</v>
      </c>
      <c r="D93" s="7" t="s">
        <v>307</v>
      </c>
      <c r="E93" s="7"/>
      <c r="F93" s="7"/>
      <c r="G93" s="16">
        <f>G94</f>
        <v>4008</v>
      </c>
    </row>
    <row r="94" spans="1:7" ht="12.75">
      <c r="A94" s="2" t="s">
        <v>184</v>
      </c>
      <c r="B94" s="7" t="s">
        <v>110</v>
      </c>
      <c r="C94" s="7" t="s">
        <v>9</v>
      </c>
      <c r="D94" s="7" t="s">
        <v>307</v>
      </c>
      <c r="E94" s="7" t="s">
        <v>183</v>
      </c>
      <c r="F94" s="7"/>
      <c r="G94" s="16">
        <f>G95</f>
        <v>4008</v>
      </c>
    </row>
    <row r="95" spans="1:7" ht="12.75">
      <c r="A95" s="2" t="s">
        <v>26</v>
      </c>
      <c r="B95" s="7" t="s">
        <v>110</v>
      </c>
      <c r="C95" s="7" t="s">
        <v>9</v>
      </c>
      <c r="D95" s="7" t="s">
        <v>307</v>
      </c>
      <c r="E95" s="7" t="s">
        <v>185</v>
      </c>
      <c r="F95" s="7"/>
      <c r="G95" s="16">
        <f>G96</f>
        <v>4008</v>
      </c>
    </row>
    <row r="96" spans="1:7" ht="12.75">
      <c r="A96" s="1" t="s">
        <v>96</v>
      </c>
      <c r="B96" s="7" t="s">
        <v>110</v>
      </c>
      <c r="C96" s="7" t="s">
        <v>9</v>
      </c>
      <c r="D96" s="7" t="s">
        <v>307</v>
      </c>
      <c r="E96" s="7" t="s">
        <v>185</v>
      </c>
      <c r="F96" s="7" t="s">
        <v>8</v>
      </c>
      <c r="G96" s="16">
        <v>4008</v>
      </c>
    </row>
    <row r="97" spans="1:7" ht="13.5" customHeight="1">
      <c r="A97" s="5" t="s">
        <v>118</v>
      </c>
      <c r="B97" s="6" t="s">
        <v>99</v>
      </c>
      <c r="C97" s="6"/>
      <c r="D97" s="6"/>
      <c r="E97" s="6"/>
      <c r="F97" s="6"/>
      <c r="G97" s="26">
        <f>G98</f>
        <v>23217.1</v>
      </c>
    </row>
    <row r="98" spans="1:7" ht="13.5" customHeight="1">
      <c r="A98" s="1" t="s">
        <v>308</v>
      </c>
      <c r="B98" s="7" t="s">
        <v>99</v>
      </c>
      <c r="C98" s="7" t="s">
        <v>19</v>
      </c>
      <c r="D98" s="7"/>
      <c r="E98" s="7"/>
      <c r="F98" s="7"/>
      <c r="G98" s="16">
        <f>G99+G107+G123+G130</f>
        <v>23217.1</v>
      </c>
    </row>
    <row r="99" spans="1:7" ht="13.5" customHeight="1">
      <c r="A99" s="2" t="s">
        <v>54</v>
      </c>
      <c r="B99" s="7" t="s">
        <v>99</v>
      </c>
      <c r="C99" s="7" t="s">
        <v>19</v>
      </c>
      <c r="D99" s="7" t="s">
        <v>27</v>
      </c>
      <c r="E99" s="7"/>
      <c r="F99" s="7"/>
      <c r="G99" s="18">
        <f>G100+G103</f>
        <v>7554.9</v>
      </c>
    </row>
    <row r="100" spans="1:7" ht="13.5" customHeight="1">
      <c r="A100" s="2" t="s">
        <v>38</v>
      </c>
      <c r="B100" s="7" t="s">
        <v>99</v>
      </c>
      <c r="C100" s="7" t="s">
        <v>19</v>
      </c>
      <c r="D100" s="7" t="s">
        <v>27</v>
      </c>
      <c r="E100" s="7" t="s">
        <v>113</v>
      </c>
      <c r="F100" s="7"/>
      <c r="G100" s="16">
        <f>G101</f>
        <v>1051.3999999999996</v>
      </c>
    </row>
    <row r="101" spans="1:7" ht="13.5" customHeight="1">
      <c r="A101" s="1" t="s">
        <v>26</v>
      </c>
      <c r="B101" s="7" t="s">
        <v>99</v>
      </c>
      <c r="C101" s="7" t="s">
        <v>19</v>
      </c>
      <c r="D101" s="7" t="s">
        <v>27</v>
      </c>
      <c r="E101" s="7" t="s">
        <v>80</v>
      </c>
      <c r="F101" s="7"/>
      <c r="G101" s="18">
        <f>G102</f>
        <v>1051.3999999999996</v>
      </c>
    </row>
    <row r="102" spans="1:7" ht="13.5" customHeight="1">
      <c r="A102" s="1" t="s">
        <v>96</v>
      </c>
      <c r="B102" s="7" t="s">
        <v>99</v>
      </c>
      <c r="C102" s="7" t="s">
        <v>19</v>
      </c>
      <c r="D102" s="7" t="s">
        <v>27</v>
      </c>
      <c r="E102" s="7" t="s">
        <v>80</v>
      </c>
      <c r="F102" s="7" t="s">
        <v>8</v>
      </c>
      <c r="G102" s="16">
        <f>7199-G104</f>
        <v>1051.3999999999996</v>
      </c>
    </row>
    <row r="103" spans="1:7" ht="22.5">
      <c r="A103" s="1" t="s">
        <v>192</v>
      </c>
      <c r="B103" s="7" t="s">
        <v>99</v>
      </c>
      <c r="C103" s="7" t="s">
        <v>19</v>
      </c>
      <c r="D103" s="7" t="s">
        <v>27</v>
      </c>
      <c r="E103" s="7" t="s">
        <v>193</v>
      </c>
      <c r="F103" s="7"/>
      <c r="G103" s="16">
        <f>G104+G105</f>
        <v>6503.5</v>
      </c>
    </row>
    <row r="104" spans="1:8" ht="22.5">
      <c r="A104" s="1" t="s">
        <v>181</v>
      </c>
      <c r="B104" s="7" t="s">
        <v>99</v>
      </c>
      <c r="C104" s="7" t="s">
        <v>19</v>
      </c>
      <c r="D104" s="7" t="s">
        <v>27</v>
      </c>
      <c r="E104" s="7" t="s">
        <v>180</v>
      </c>
      <c r="F104" s="7" t="s">
        <v>8</v>
      </c>
      <c r="G104" s="16">
        <v>6147.6</v>
      </c>
      <c r="H104" s="19">
        <f>6216*0.989</f>
        <v>6147.624</v>
      </c>
    </row>
    <row r="105" spans="1:8" ht="12.75">
      <c r="A105" s="2" t="s">
        <v>262</v>
      </c>
      <c r="B105" s="7" t="s">
        <v>99</v>
      </c>
      <c r="C105" s="7" t="s">
        <v>19</v>
      </c>
      <c r="D105" s="7" t="s">
        <v>27</v>
      </c>
      <c r="E105" s="7" t="s">
        <v>263</v>
      </c>
      <c r="F105" s="7"/>
      <c r="G105" s="16">
        <f>G106</f>
        <v>355.9</v>
      </c>
      <c r="H105" s="19"/>
    </row>
    <row r="106" spans="1:8" ht="12.75">
      <c r="A106" s="2" t="s">
        <v>96</v>
      </c>
      <c r="B106" s="7" t="s">
        <v>99</v>
      </c>
      <c r="C106" s="7" t="s">
        <v>19</v>
      </c>
      <c r="D106" s="7" t="s">
        <v>27</v>
      </c>
      <c r="E106" s="7" t="s">
        <v>263</v>
      </c>
      <c r="F106" s="7" t="s">
        <v>8</v>
      </c>
      <c r="G106" s="16">
        <v>355.9</v>
      </c>
      <c r="H106" s="19"/>
    </row>
    <row r="107" spans="1:7" ht="13.5" customHeight="1">
      <c r="A107" s="1" t="s">
        <v>55</v>
      </c>
      <c r="B107" s="7" t="s">
        <v>99</v>
      </c>
      <c r="C107" s="7" t="s">
        <v>19</v>
      </c>
      <c r="D107" s="7" t="s">
        <v>50</v>
      </c>
      <c r="E107" s="7"/>
      <c r="F107" s="7"/>
      <c r="G107" s="16">
        <f>G108+G111+G114+G117</f>
        <v>10602.7</v>
      </c>
    </row>
    <row r="108" spans="1:7" ht="13.5" customHeight="1">
      <c r="A108" s="2" t="s">
        <v>38</v>
      </c>
      <c r="B108" s="7" t="s">
        <v>99</v>
      </c>
      <c r="C108" s="7" t="s">
        <v>19</v>
      </c>
      <c r="D108" s="7" t="s">
        <v>50</v>
      </c>
      <c r="E108" s="7" t="s">
        <v>113</v>
      </c>
      <c r="F108" s="7"/>
      <c r="G108" s="18">
        <f>G109</f>
        <v>373</v>
      </c>
    </row>
    <row r="109" spans="1:7" ht="13.5" customHeight="1">
      <c r="A109" s="1" t="s">
        <v>26</v>
      </c>
      <c r="B109" s="7" t="s">
        <v>99</v>
      </c>
      <c r="C109" s="7" t="s">
        <v>19</v>
      </c>
      <c r="D109" s="7" t="s">
        <v>50</v>
      </c>
      <c r="E109" s="7" t="s">
        <v>80</v>
      </c>
      <c r="F109" s="7"/>
      <c r="G109" s="18">
        <f>G110</f>
        <v>373</v>
      </c>
    </row>
    <row r="110" spans="1:7" ht="12.75" customHeight="1">
      <c r="A110" s="1" t="s">
        <v>96</v>
      </c>
      <c r="B110" s="7" t="s">
        <v>99</v>
      </c>
      <c r="C110" s="7" t="s">
        <v>19</v>
      </c>
      <c r="D110" s="7" t="s">
        <v>50</v>
      </c>
      <c r="E110" s="7" t="s">
        <v>80</v>
      </c>
      <c r="F110" s="7" t="s">
        <v>8</v>
      </c>
      <c r="G110" s="18">
        <v>373</v>
      </c>
    </row>
    <row r="111" spans="1:7" ht="13.5" customHeight="1">
      <c r="A111" s="1" t="s">
        <v>39</v>
      </c>
      <c r="B111" s="7" t="s">
        <v>99</v>
      </c>
      <c r="C111" s="7" t="s">
        <v>19</v>
      </c>
      <c r="D111" s="7" t="s">
        <v>50</v>
      </c>
      <c r="E111" s="7" t="s">
        <v>114</v>
      </c>
      <c r="F111" s="7"/>
      <c r="G111" s="18">
        <f>G112</f>
        <v>2039</v>
      </c>
    </row>
    <row r="112" spans="1:7" ht="13.5" customHeight="1">
      <c r="A112" s="1" t="s">
        <v>26</v>
      </c>
      <c r="B112" s="7" t="s">
        <v>99</v>
      </c>
      <c r="C112" s="7" t="s">
        <v>19</v>
      </c>
      <c r="D112" s="7" t="s">
        <v>50</v>
      </c>
      <c r="E112" s="7" t="s">
        <v>77</v>
      </c>
      <c r="F112" s="7"/>
      <c r="G112" s="18">
        <f>G113</f>
        <v>2039</v>
      </c>
    </row>
    <row r="113" spans="1:7" ht="12.75">
      <c r="A113" s="1" t="s">
        <v>96</v>
      </c>
      <c r="B113" s="7" t="s">
        <v>99</v>
      </c>
      <c r="C113" s="7" t="s">
        <v>19</v>
      </c>
      <c r="D113" s="7" t="s">
        <v>50</v>
      </c>
      <c r="E113" s="7" t="s">
        <v>77</v>
      </c>
      <c r="F113" s="7" t="s">
        <v>8</v>
      </c>
      <c r="G113" s="16">
        <v>2039</v>
      </c>
    </row>
    <row r="114" spans="1:7" ht="11.25" customHeight="1">
      <c r="A114" s="1" t="s">
        <v>78</v>
      </c>
      <c r="B114" s="7" t="s">
        <v>99</v>
      </c>
      <c r="C114" s="7" t="s">
        <v>19</v>
      </c>
      <c r="D114" s="7" t="s">
        <v>50</v>
      </c>
      <c r="E114" s="7" t="s">
        <v>115</v>
      </c>
      <c r="F114" s="7"/>
      <c r="G114" s="16">
        <f>G115</f>
        <v>5666</v>
      </c>
    </row>
    <row r="115" spans="1:7" ht="11.25" customHeight="1">
      <c r="A115" s="1" t="s">
        <v>26</v>
      </c>
      <c r="B115" s="7" t="s">
        <v>99</v>
      </c>
      <c r="C115" s="7" t="s">
        <v>19</v>
      </c>
      <c r="D115" s="7" t="s">
        <v>50</v>
      </c>
      <c r="E115" s="7" t="s">
        <v>79</v>
      </c>
      <c r="F115" s="7"/>
      <c r="G115" s="16">
        <f>G116</f>
        <v>5666</v>
      </c>
    </row>
    <row r="116" spans="1:7" ht="11.25" customHeight="1">
      <c r="A116" s="1" t="s">
        <v>96</v>
      </c>
      <c r="B116" s="7" t="s">
        <v>99</v>
      </c>
      <c r="C116" s="7" t="s">
        <v>19</v>
      </c>
      <c r="D116" s="7" t="s">
        <v>50</v>
      </c>
      <c r="E116" s="7" t="s">
        <v>79</v>
      </c>
      <c r="F116" s="7" t="s">
        <v>8</v>
      </c>
      <c r="G116" s="16">
        <v>5666</v>
      </c>
    </row>
    <row r="117" spans="1:7" ht="11.25" customHeight="1">
      <c r="A117" s="1" t="s">
        <v>276</v>
      </c>
      <c r="B117" s="7" t="s">
        <v>99</v>
      </c>
      <c r="C117" s="7" t="s">
        <v>19</v>
      </c>
      <c r="D117" s="7" t="s">
        <v>50</v>
      </c>
      <c r="E117" s="7" t="s">
        <v>277</v>
      </c>
      <c r="F117" s="7"/>
      <c r="G117" s="16">
        <f>G118</f>
        <v>2524.7</v>
      </c>
    </row>
    <row r="118" spans="1:7" ht="22.5">
      <c r="A118" s="1" t="s">
        <v>278</v>
      </c>
      <c r="B118" s="7" t="s">
        <v>99</v>
      </c>
      <c r="C118" s="7" t="s">
        <v>19</v>
      </c>
      <c r="D118" s="7" t="s">
        <v>50</v>
      </c>
      <c r="E118" s="7" t="s">
        <v>279</v>
      </c>
      <c r="F118" s="7"/>
      <c r="G118" s="16">
        <f>G119+G121</f>
        <v>2524.7</v>
      </c>
    </row>
    <row r="119" spans="1:7" ht="33.75">
      <c r="A119" s="1" t="s">
        <v>280</v>
      </c>
      <c r="B119" s="7" t="s">
        <v>99</v>
      </c>
      <c r="C119" s="7" t="s">
        <v>19</v>
      </c>
      <c r="D119" s="7" t="s">
        <v>50</v>
      </c>
      <c r="E119" s="7" t="s">
        <v>281</v>
      </c>
      <c r="F119" s="7"/>
      <c r="G119" s="16"/>
    </row>
    <row r="120" spans="1:7" ht="11.25" customHeight="1">
      <c r="A120" s="1" t="s">
        <v>96</v>
      </c>
      <c r="B120" s="7" t="s">
        <v>99</v>
      </c>
      <c r="C120" s="7" t="s">
        <v>19</v>
      </c>
      <c r="D120" s="7" t="s">
        <v>50</v>
      </c>
      <c r="E120" s="7" t="s">
        <v>281</v>
      </c>
      <c r="F120" s="7" t="s">
        <v>8</v>
      </c>
      <c r="G120" s="16"/>
    </row>
    <row r="121" spans="1:7" ht="33.75">
      <c r="A121" s="1" t="s">
        <v>282</v>
      </c>
      <c r="B121" s="7" t="s">
        <v>99</v>
      </c>
      <c r="C121" s="7" t="s">
        <v>19</v>
      </c>
      <c r="D121" s="7" t="s">
        <v>50</v>
      </c>
      <c r="E121" s="7" t="s">
        <v>283</v>
      </c>
      <c r="F121" s="7"/>
      <c r="G121" s="16">
        <f>G122</f>
        <v>2524.7</v>
      </c>
    </row>
    <row r="122" spans="1:7" ht="11.25" customHeight="1">
      <c r="A122" s="1" t="s">
        <v>96</v>
      </c>
      <c r="B122" s="7" t="s">
        <v>99</v>
      </c>
      <c r="C122" s="7" t="s">
        <v>19</v>
      </c>
      <c r="D122" s="7" t="s">
        <v>50</v>
      </c>
      <c r="E122" s="7" t="s">
        <v>283</v>
      </c>
      <c r="F122" s="7" t="s">
        <v>8</v>
      </c>
      <c r="G122" s="16">
        <v>2524.7</v>
      </c>
    </row>
    <row r="123" spans="1:7" ht="11.25" customHeight="1">
      <c r="A123" s="1" t="s">
        <v>116</v>
      </c>
      <c r="B123" s="7" t="s">
        <v>99</v>
      </c>
      <c r="C123" s="7" t="s">
        <v>19</v>
      </c>
      <c r="D123" s="7" t="s">
        <v>117</v>
      </c>
      <c r="E123" s="7"/>
      <c r="F123" s="7"/>
      <c r="G123" s="16">
        <f>G124+G127</f>
        <v>179</v>
      </c>
    </row>
    <row r="124" spans="1:7" ht="11.25" customHeight="1">
      <c r="A124" s="2" t="s">
        <v>38</v>
      </c>
      <c r="B124" s="7" t="s">
        <v>99</v>
      </c>
      <c r="C124" s="7" t="s">
        <v>19</v>
      </c>
      <c r="D124" s="7" t="s">
        <v>117</v>
      </c>
      <c r="E124" s="7" t="s">
        <v>113</v>
      </c>
      <c r="F124" s="7"/>
      <c r="G124" s="18">
        <f>G125</f>
        <v>114</v>
      </c>
    </row>
    <row r="125" spans="1:7" ht="11.25" customHeight="1">
      <c r="A125" s="1" t="s">
        <v>26</v>
      </c>
      <c r="B125" s="7" t="s">
        <v>99</v>
      </c>
      <c r="C125" s="7" t="s">
        <v>19</v>
      </c>
      <c r="D125" s="7" t="s">
        <v>117</v>
      </c>
      <c r="E125" s="7" t="s">
        <v>80</v>
      </c>
      <c r="F125" s="7"/>
      <c r="G125" s="18">
        <f>G126</f>
        <v>114</v>
      </c>
    </row>
    <row r="126" spans="1:7" ht="11.25" customHeight="1">
      <c r="A126" s="1" t="s">
        <v>96</v>
      </c>
      <c r="B126" s="7" t="s">
        <v>99</v>
      </c>
      <c r="C126" s="7" t="s">
        <v>19</v>
      </c>
      <c r="D126" s="7" t="s">
        <v>117</v>
      </c>
      <c r="E126" s="7" t="s">
        <v>80</v>
      </c>
      <c r="F126" s="7" t="s">
        <v>8</v>
      </c>
      <c r="G126" s="18">
        <v>114</v>
      </c>
    </row>
    <row r="127" spans="1:7" ht="12.75">
      <c r="A127" s="1" t="s">
        <v>39</v>
      </c>
      <c r="B127" s="7" t="s">
        <v>99</v>
      </c>
      <c r="C127" s="7" t="s">
        <v>19</v>
      </c>
      <c r="D127" s="7" t="s">
        <v>117</v>
      </c>
      <c r="E127" s="7" t="s">
        <v>114</v>
      </c>
      <c r="F127" s="7"/>
      <c r="G127" s="18">
        <f>G128</f>
        <v>65</v>
      </c>
    </row>
    <row r="128" spans="1:7" ht="12.75">
      <c r="A128" s="1" t="s">
        <v>26</v>
      </c>
      <c r="B128" s="7" t="s">
        <v>99</v>
      </c>
      <c r="C128" s="7" t="s">
        <v>19</v>
      </c>
      <c r="D128" s="7" t="s">
        <v>117</v>
      </c>
      <c r="E128" s="7" t="s">
        <v>77</v>
      </c>
      <c r="F128" s="7"/>
      <c r="G128" s="18">
        <f>G129</f>
        <v>65</v>
      </c>
    </row>
    <row r="129" spans="1:7" ht="11.25" customHeight="1">
      <c r="A129" s="1" t="s">
        <v>96</v>
      </c>
      <c r="B129" s="7" t="s">
        <v>99</v>
      </c>
      <c r="C129" s="7" t="s">
        <v>19</v>
      </c>
      <c r="D129" s="7" t="s">
        <v>117</v>
      </c>
      <c r="E129" s="7" t="s">
        <v>77</v>
      </c>
      <c r="F129" s="7" t="s">
        <v>8</v>
      </c>
      <c r="G129" s="16">
        <v>65</v>
      </c>
    </row>
    <row r="130" spans="1:7" ht="12.75" customHeight="1">
      <c r="A130" s="1" t="s">
        <v>265</v>
      </c>
      <c r="B130" s="7" t="s">
        <v>99</v>
      </c>
      <c r="C130" s="7" t="s">
        <v>19</v>
      </c>
      <c r="D130" s="7" t="s">
        <v>264</v>
      </c>
      <c r="E130" s="7"/>
      <c r="F130" s="7"/>
      <c r="G130" s="16">
        <f>G131+G134+G137+G144+G140</f>
        <v>4880.5</v>
      </c>
    </row>
    <row r="131" spans="1:7" ht="22.5">
      <c r="A131" s="2" t="s">
        <v>65</v>
      </c>
      <c r="B131" s="7" t="s">
        <v>99</v>
      </c>
      <c r="C131" s="7" t="s">
        <v>19</v>
      </c>
      <c r="D131" s="7" t="s">
        <v>264</v>
      </c>
      <c r="E131" s="7" t="s">
        <v>64</v>
      </c>
      <c r="F131" s="7"/>
      <c r="G131" s="16">
        <f>G132</f>
        <v>1329</v>
      </c>
    </row>
    <row r="132" spans="1:7" ht="12.75" customHeight="1">
      <c r="A132" s="2" t="s">
        <v>31</v>
      </c>
      <c r="B132" s="7" t="s">
        <v>99</v>
      </c>
      <c r="C132" s="7" t="s">
        <v>19</v>
      </c>
      <c r="D132" s="7" t="s">
        <v>264</v>
      </c>
      <c r="E132" s="7" t="s">
        <v>66</v>
      </c>
      <c r="F132" s="7"/>
      <c r="G132" s="16">
        <f>G133</f>
        <v>1329</v>
      </c>
    </row>
    <row r="133" spans="1:7" ht="12.75" customHeight="1">
      <c r="A133" s="2" t="s">
        <v>105</v>
      </c>
      <c r="B133" s="7" t="s">
        <v>99</v>
      </c>
      <c r="C133" s="7" t="s">
        <v>19</v>
      </c>
      <c r="D133" s="7" t="s">
        <v>264</v>
      </c>
      <c r="E133" s="7" t="s">
        <v>66</v>
      </c>
      <c r="F133" s="7" t="s">
        <v>62</v>
      </c>
      <c r="G133" s="16">
        <v>1329</v>
      </c>
    </row>
    <row r="134" spans="1:7" ht="33.75">
      <c r="A134" s="1" t="s">
        <v>147</v>
      </c>
      <c r="B134" s="7" t="s">
        <v>99</v>
      </c>
      <c r="C134" s="7" t="s">
        <v>19</v>
      </c>
      <c r="D134" s="7" t="s">
        <v>264</v>
      </c>
      <c r="E134" s="7" t="s">
        <v>75</v>
      </c>
      <c r="F134" s="7"/>
      <c r="G134" s="18">
        <f>G135</f>
        <v>1123</v>
      </c>
    </row>
    <row r="135" spans="1:7" ht="12.75" customHeight="1">
      <c r="A135" s="1" t="s">
        <v>26</v>
      </c>
      <c r="B135" s="7" t="s">
        <v>99</v>
      </c>
      <c r="C135" s="7" t="s">
        <v>19</v>
      </c>
      <c r="D135" s="7" t="s">
        <v>264</v>
      </c>
      <c r="E135" s="7" t="s">
        <v>76</v>
      </c>
      <c r="F135" s="7"/>
      <c r="G135" s="16">
        <f>G136</f>
        <v>1123</v>
      </c>
    </row>
    <row r="136" spans="1:7" ht="12.75" customHeight="1">
      <c r="A136" s="1" t="s">
        <v>96</v>
      </c>
      <c r="B136" s="7" t="s">
        <v>99</v>
      </c>
      <c r="C136" s="7" t="s">
        <v>19</v>
      </c>
      <c r="D136" s="7" t="s">
        <v>264</v>
      </c>
      <c r="E136" s="7" t="s">
        <v>76</v>
      </c>
      <c r="F136" s="7" t="s">
        <v>8</v>
      </c>
      <c r="G136" s="16">
        <v>1123</v>
      </c>
    </row>
    <row r="137" spans="1:7" ht="13.5" customHeight="1">
      <c r="A137" s="1" t="s">
        <v>148</v>
      </c>
      <c r="B137" s="7" t="s">
        <v>99</v>
      </c>
      <c r="C137" s="7" t="s">
        <v>19</v>
      </c>
      <c r="D137" s="7" t="s">
        <v>264</v>
      </c>
      <c r="E137" s="7" t="s">
        <v>97</v>
      </c>
      <c r="F137" s="7"/>
      <c r="G137" s="16">
        <f>G138</f>
        <v>1824</v>
      </c>
    </row>
    <row r="138" spans="1:7" ht="12.75" customHeight="1">
      <c r="A138" s="1" t="s">
        <v>82</v>
      </c>
      <c r="B138" s="7" t="s">
        <v>99</v>
      </c>
      <c r="C138" s="7" t="s">
        <v>19</v>
      </c>
      <c r="D138" s="7" t="s">
        <v>264</v>
      </c>
      <c r="E138" s="7" t="s">
        <v>98</v>
      </c>
      <c r="F138" s="7"/>
      <c r="G138" s="16">
        <f>G139</f>
        <v>1824</v>
      </c>
    </row>
    <row r="139" spans="1:7" ht="22.5">
      <c r="A139" s="1" t="s">
        <v>149</v>
      </c>
      <c r="B139" s="7" t="s">
        <v>99</v>
      </c>
      <c r="C139" s="7" t="s">
        <v>19</v>
      </c>
      <c r="D139" s="7" t="s">
        <v>264</v>
      </c>
      <c r="E139" s="7" t="s">
        <v>98</v>
      </c>
      <c r="F139" s="7" t="s">
        <v>8</v>
      </c>
      <c r="G139" s="16">
        <v>1824</v>
      </c>
    </row>
    <row r="140" spans="1:7" ht="45">
      <c r="A140" s="1" t="s">
        <v>270</v>
      </c>
      <c r="B140" s="7" t="s">
        <v>99</v>
      </c>
      <c r="C140" s="7" t="s">
        <v>19</v>
      </c>
      <c r="D140" s="7" t="s">
        <v>264</v>
      </c>
      <c r="E140" s="7" t="s">
        <v>271</v>
      </c>
      <c r="F140" s="7"/>
      <c r="G140" s="16">
        <f>G141</f>
        <v>411.5</v>
      </c>
    </row>
    <row r="141" spans="1:7" ht="12.75">
      <c r="A141" s="1" t="s">
        <v>272</v>
      </c>
      <c r="B141" s="7" t="s">
        <v>99</v>
      </c>
      <c r="C141" s="7" t="s">
        <v>19</v>
      </c>
      <c r="D141" s="7" t="s">
        <v>264</v>
      </c>
      <c r="E141" s="7" t="s">
        <v>273</v>
      </c>
      <c r="F141" s="7"/>
      <c r="G141" s="16">
        <f>G142</f>
        <v>411.5</v>
      </c>
    </row>
    <row r="142" spans="1:7" ht="45">
      <c r="A142" s="1" t="s">
        <v>274</v>
      </c>
      <c r="B142" s="7" t="s">
        <v>99</v>
      </c>
      <c r="C142" s="7" t="s">
        <v>19</v>
      </c>
      <c r="D142" s="7" t="s">
        <v>264</v>
      </c>
      <c r="E142" s="7" t="s">
        <v>275</v>
      </c>
      <c r="F142" s="7"/>
      <c r="G142" s="16">
        <f>G143</f>
        <v>411.5</v>
      </c>
    </row>
    <row r="143" spans="1:7" ht="12.75">
      <c r="A143" s="2" t="s">
        <v>105</v>
      </c>
      <c r="B143" s="7" t="s">
        <v>99</v>
      </c>
      <c r="C143" s="7" t="s">
        <v>19</v>
      </c>
      <c r="D143" s="7" t="s">
        <v>264</v>
      </c>
      <c r="E143" s="7" t="s">
        <v>275</v>
      </c>
      <c r="F143" s="7" t="s">
        <v>62</v>
      </c>
      <c r="G143" s="16">
        <v>411.5</v>
      </c>
    </row>
    <row r="144" spans="1:7" ht="12.75">
      <c r="A144" s="4" t="s">
        <v>172</v>
      </c>
      <c r="B144" s="7" t="s">
        <v>99</v>
      </c>
      <c r="C144" s="7" t="s">
        <v>19</v>
      </c>
      <c r="D144" s="7" t="s">
        <v>264</v>
      </c>
      <c r="E144" s="7" t="s">
        <v>173</v>
      </c>
      <c r="F144" s="7"/>
      <c r="G144" s="16">
        <f>G145+G147+G149</f>
        <v>193</v>
      </c>
    </row>
    <row r="145" spans="1:7" ht="22.5">
      <c r="A145" s="2" t="s">
        <v>248</v>
      </c>
      <c r="B145" s="7" t="s">
        <v>99</v>
      </c>
      <c r="C145" s="7" t="s">
        <v>19</v>
      </c>
      <c r="D145" s="7" t="s">
        <v>264</v>
      </c>
      <c r="E145" s="7" t="s">
        <v>249</v>
      </c>
      <c r="F145" s="7"/>
      <c r="G145" s="16">
        <f>G146</f>
        <v>103</v>
      </c>
    </row>
    <row r="146" spans="1:7" ht="12.75">
      <c r="A146" s="1" t="s">
        <v>96</v>
      </c>
      <c r="B146" s="7" t="s">
        <v>99</v>
      </c>
      <c r="C146" s="7" t="s">
        <v>19</v>
      </c>
      <c r="D146" s="7" t="s">
        <v>264</v>
      </c>
      <c r="E146" s="7" t="s">
        <v>249</v>
      </c>
      <c r="F146" s="7" t="s">
        <v>8</v>
      </c>
      <c r="G146" s="16">
        <v>103</v>
      </c>
    </row>
    <row r="147" spans="1:7" ht="22.5">
      <c r="A147" s="2" t="s">
        <v>250</v>
      </c>
      <c r="B147" s="7" t="s">
        <v>99</v>
      </c>
      <c r="C147" s="7" t="s">
        <v>19</v>
      </c>
      <c r="D147" s="7" t="s">
        <v>264</v>
      </c>
      <c r="E147" s="7" t="s">
        <v>251</v>
      </c>
      <c r="F147" s="7"/>
      <c r="G147" s="16">
        <f>G148</f>
        <v>50</v>
      </c>
    </row>
    <row r="148" spans="1:7" ht="12.75">
      <c r="A148" s="1" t="s">
        <v>96</v>
      </c>
      <c r="B148" s="7" t="s">
        <v>99</v>
      </c>
      <c r="C148" s="7" t="s">
        <v>19</v>
      </c>
      <c r="D148" s="7" t="s">
        <v>264</v>
      </c>
      <c r="E148" s="7" t="s">
        <v>251</v>
      </c>
      <c r="F148" s="7" t="s">
        <v>8</v>
      </c>
      <c r="G148" s="16">
        <v>50</v>
      </c>
    </row>
    <row r="149" spans="1:7" ht="22.5">
      <c r="A149" s="2" t="s">
        <v>252</v>
      </c>
      <c r="B149" s="7" t="s">
        <v>99</v>
      </c>
      <c r="C149" s="7" t="s">
        <v>19</v>
      </c>
      <c r="D149" s="7" t="s">
        <v>264</v>
      </c>
      <c r="E149" s="7" t="s">
        <v>251</v>
      </c>
      <c r="F149" s="7"/>
      <c r="G149" s="16">
        <f>G150</f>
        <v>40</v>
      </c>
    </row>
    <row r="150" spans="1:7" ht="12.75">
      <c r="A150" s="1" t="s">
        <v>96</v>
      </c>
      <c r="B150" s="7" t="s">
        <v>99</v>
      </c>
      <c r="C150" s="7" t="s">
        <v>19</v>
      </c>
      <c r="D150" s="7" t="s">
        <v>264</v>
      </c>
      <c r="E150" s="7" t="s">
        <v>251</v>
      </c>
      <c r="F150" s="7" t="s">
        <v>8</v>
      </c>
      <c r="G150" s="16">
        <v>40</v>
      </c>
    </row>
    <row r="151" spans="1:7" ht="12.75" customHeight="1">
      <c r="A151" s="5" t="s">
        <v>122</v>
      </c>
      <c r="B151" s="6" t="s">
        <v>15</v>
      </c>
      <c r="C151" s="6"/>
      <c r="D151" s="6"/>
      <c r="E151" s="7"/>
      <c r="F151" s="6"/>
      <c r="G151" s="17">
        <f>G152+G204</f>
        <v>219636.49999999997</v>
      </c>
    </row>
    <row r="152" spans="1:7" ht="13.5" customHeight="1">
      <c r="A152" s="2" t="s">
        <v>24</v>
      </c>
      <c r="B152" s="7" t="s">
        <v>15</v>
      </c>
      <c r="C152" s="7" t="s">
        <v>11</v>
      </c>
      <c r="D152" s="7"/>
      <c r="E152" s="6"/>
      <c r="F152" s="7"/>
      <c r="G152" s="18">
        <f>G153+G160+G177</f>
        <v>203221.69999999998</v>
      </c>
    </row>
    <row r="153" spans="1:7" ht="11.25" customHeight="1">
      <c r="A153" s="2" t="s">
        <v>40</v>
      </c>
      <c r="B153" s="7" t="s">
        <v>15</v>
      </c>
      <c r="C153" s="7" t="s">
        <v>11</v>
      </c>
      <c r="D153" s="7" t="s">
        <v>41</v>
      </c>
      <c r="E153" s="7"/>
      <c r="F153" s="6"/>
      <c r="G153" s="18">
        <f>G154+G157</f>
        <v>9835</v>
      </c>
    </row>
    <row r="154" spans="1:7" ht="12.75">
      <c r="A154" s="2" t="s">
        <v>42</v>
      </c>
      <c r="B154" s="7" t="s">
        <v>15</v>
      </c>
      <c r="C154" s="7" t="s">
        <v>11</v>
      </c>
      <c r="D154" s="7" t="s">
        <v>41</v>
      </c>
      <c r="E154" s="7" t="s">
        <v>71</v>
      </c>
      <c r="F154" s="6"/>
      <c r="G154" s="18">
        <f>G155</f>
        <v>7245.8</v>
      </c>
    </row>
    <row r="155" spans="1:7" ht="12.75">
      <c r="A155" s="1" t="s">
        <v>26</v>
      </c>
      <c r="B155" s="7" t="s">
        <v>15</v>
      </c>
      <c r="C155" s="7" t="s">
        <v>11</v>
      </c>
      <c r="D155" s="7" t="s">
        <v>41</v>
      </c>
      <c r="E155" s="7" t="s">
        <v>59</v>
      </c>
      <c r="F155" s="6"/>
      <c r="G155" s="18">
        <f>G156</f>
        <v>7245.8</v>
      </c>
    </row>
    <row r="156" spans="1:7" ht="12.75">
      <c r="A156" s="1" t="s">
        <v>96</v>
      </c>
      <c r="B156" s="7" t="s">
        <v>15</v>
      </c>
      <c r="C156" s="7" t="s">
        <v>11</v>
      </c>
      <c r="D156" s="7" t="s">
        <v>41</v>
      </c>
      <c r="E156" s="7" t="s">
        <v>59</v>
      </c>
      <c r="F156" s="7" t="s">
        <v>8</v>
      </c>
      <c r="G156" s="16">
        <f>9835-G157</f>
        <v>7245.8</v>
      </c>
    </row>
    <row r="157" spans="1:7" ht="22.5">
      <c r="A157" s="2" t="s">
        <v>192</v>
      </c>
      <c r="B157" s="7" t="s">
        <v>15</v>
      </c>
      <c r="C157" s="7" t="s">
        <v>11</v>
      </c>
      <c r="D157" s="7" t="s">
        <v>41</v>
      </c>
      <c r="E157" s="7" t="s">
        <v>193</v>
      </c>
      <c r="F157" s="7"/>
      <c r="G157" s="16">
        <f>G158</f>
        <v>2589.2</v>
      </c>
    </row>
    <row r="158" spans="1:7" ht="12.75">
      <c r="A158" s="2" t="s">
        <v>194</v>
      </c>
      <c r="B158" s="7" t="s">
        <v>15</v>
      </c>
      <c r="C158" s="7" t="s">
        <v>11</v>
      </c>
      <c r="D158" s="7" t="s">
        <v>41</v>
      </c>
      <c r="E158" s="7" t="s">
        <v>180</v>
      </c>
      <c r="F158" s="7"/>
      <c r="G158" s="16">
        <f>G159</f>
        <v>2589.2</v>
      </c>
    </row>
    <row r="159" spans="1:8" ht="12.75" customHeight="1">
      <c r="A159" s="2" t="s">
        <v>96</v>
      </c>
      <c r="B159" s="7" t="s">
        <v>15</v>
      </c>
      <c r="C159" s="7" t="s">
        <v>11</v>
      </c>
      <c r="D159" s="7" t="s">
        <v>41</v>
      </c>
      <c r="E159" s="7" t="s">
        <v>180</v>
      </c>
      <c r="F159" s="7" t="s">
        <v>8</v>
      </c>
      <c r="G159" s="16">
        <v>2589.2</v>
      </c>
      <c r="H159" s="19">
        <f>2618*0.989</f>
        <v>2589.2019999999998</v>
      </c>
    </row>
    <row r="160" spans="1:7" ht="12.75">
      <c r="A160" s="2" t="s">
        <v>3</v>
      </c>
      <c r="B160" s="7" t="s">
        <v>15</v>
      </c>
      <c r="C160" s="7" t="s">
        <v>11</v>
      </c>
      <c r="D160" s="7" t="s">
        <v>2</v>
      </c>
      <c r="E160" s="7"/>
      <c r="F160" s="7"/>
      <c r="G160" s="18">
        <f>G161+G172+G164</f>
        <v>183809.69999999998</v>
      </c>
    </row>
    <row r="161" spans="1:7" ht="12.75" customHeight="1">
      <c r="A161" s="2" t="s">
        <v>43</v>
      </c>
      <c r="B161" s="7" t="s">
        <v>15</v>
      </c>
      <c r="C161" s="7" t="s">
        <v>11</v>
      </c>
      <c r="D161" s="7" t="s">
        <v>2</v>
      </c>
      <c r="E161" s="7" t="s">
        <v>129</v>
      </c>
      <c r="F161" s="7"/>
      <c r="G161" s="18">
        <f>G162</f>
        <v>14814.400000000001</v>
      </c>
    </row>
    <row r="162" spans="1:7" ht="12.75" customHeight="1">
      <c r="A162" s="1" t="s">
        <v>26</v>
      </c>
      <c r="B162" s="7" t="s">
        <v>15</v>
      </c>
      <c r="C162" s="7" t="s">
        <v>11</v>
      </c>
      <c r="D162" s="7" t="s">
        <v>2</v>
      </c>
      <c r="E162" s="7" t="s">
        <v>70</v>
      </c>
      <c r="F162" s="7"/>
      <c r="G162" s="18">
        <f>G163</f>
        <v>14814.400000000001</v>
      </c>
    </row>
    <row r="163" spans="1:7" ht="12.75">
      <c r="A163" s="1" t="s">
        <v>96</v>
      </c>
      <c r="B163" s="7" t="s">
        <v>15</v>
      </c>
      <c r="C163" s="7" t="s">
        <v>11</v>
      </c>
      <c r="D163" s="7" t="s">
        <v>2</v>
      </c>
      <c r="E163" s="7" t="s">
        <v>70</v>
      </c>
      <c r="F163" s="7" t="s">
        <v>8</v>
      </c>
      <c r="G163" s="16">
        <f>61781-G174+30</f>
        <v>14814.400000000001</v>
      </c>
    </row>
    <row r="164" spans="1:7" ht="12.75">
      <c r="A164" s="1" t="s">
        <v>276</v>
      </c>
      <c r="B164" s="7" t="s">
        <v>15</v>
      </c>
      <c r="C164" s="7" t="s">
        <v>11</v>
      </c>
      <c r="D164" s="7" t="s">
        <v>2</v>
      </c>
      <c r="E164" s="7" t="s">
        <v>277</v>
      </c>
      <c r="F164" s="7"/>
      <c r="G164" s="16">
        <f>G165+G170</f>
        <v>121642.79999999999</v>
      </c>
    </row>
    <row r="165" spans="1:7" ht="12.75">
      <c r="A165" s="1" t="s">
        <v>301</v>
      </c>
      <c r="B165" s="7" t="s">
        <v>15</v>
      </c>
      <c r="C165" s="7" t="s">
        <v>11</v>
      </c>
      <c r="D165" s="7" t="s">
        <v>2</v>
      </c>
      <c r="E165" s="7" t="s">
        <v>302</v>
      </c>
      <c r="F165" s="7"/>
      <c r="G165" s="16">
        <f>G166+G168</f>
        <v>2683.4</v>
      </c>
    </row>
    <row r="166" spans="1:7" ht="22.5">
      <c r="A166" s="1" t="s">
        <v>303</v>
      </c>
      <c r="B166" s="7" t="s">
        <v>15</v>
      </c>
      <c r="C166" s="7" t="s">
        <v>11</v>
      </c>
      <c r="D166" s="7" t="s">
        <v>2</v>
      </c>
      <c r="E166" s="7" t="s">
        <v>304</v>
      </c>
      <c r="F166" s="7"/>
      <c r="G166" s="16">
        <f>G167</f>
        <v>0</v>
      </c>
    </row>
    <row r="167" spans="1:7" ht="12.75">
      <c r="A167" s="1" t="s">
        <v>96</v>
      </c>
      <c r="B167" s="7" t="s">
        <v>15</v>
      </c>
      <c r="C167" s="7" t="s">
        <v>11</v>
      </c>
      <c r="D167" s="7" t="s">
        <v>2</v>
      </c>
      <c r="E167" s="7" t="s">
        <v>304</v>
      </c>
      <c r="F167" s="7" t="s">
        <v>8</v>
      </c>
      <c r="G167" s="16"/>
    </row>
    <row r="168" spans="1:7" ht="22.5">
      <c r="A168" s="1" t="s">
        <v>305</v>
      </c>
      <c r="B168" s="7" t="s">
        <v>15</v>
      </c>
      <c r="C168" s="7" t="s">
        <v>11</v>
      </c>
      <c r="D168" s="7" t="s">
        <v>2</v>
      </c>
      <c r="E168" s="7" t="s">
        <v>306</v>
      </c>
      <c r="F168" s="7"/>
      <c r="G168" s="16">
        <f>G169</f>
        <v>2683.4</v>
      </c>
    </row>
    <row r="169" spans="1:7" ht="12.75">
      <c r="A169" s="1" t="s">
        <v>297</v>
      </c>
      <c r="B169" s="7" t="s">
        <v>15</v>
      </c>
      <c r="C169" s="7" t="s">
        <v>11</v>
      </c>
      <c r="D169" s="7" t="s">
        <v>2</v>
      </c>
      <c r="E169" s="7" t="s">
        <v>306</v>
      </c>
      <c r="F169" s="7" t="s">
        <v>8</v>
      </c>
      <c r="G169" s="16">
        <v>2683.4</v>
      </c>
    </row>
    <row r="170" spans="1:7" ht="22.5">
      <c r="A170" s="1" t="s">
        <v>260</v>
      </c>
      <c r="B170" s="7" t="s">
        <v>15</v>
      </c>
      <c r="C170" s="7" t="s">
        <v>11</v>
      </c>
      <c r="D170" s="7" t="s">
        <v>2</v>
      </c>
      <c r="E170" s="7" t="s">
        <v>261</v>
      </c>
      <c r="F170" s="7"/>
      <c r="G170" s="13">
        <f>G171</f>
        <v>118959.4</v>
      </c>
    </row>
    <row r="171" spans="1:8" ht="12.75">
      <c r="A171" s="1" t="s">
        <v>322</v>
      </c>
      <c r="B171" s="7" t="s">
        <v>15</v>
      </c>
      <c r="C171" s="7" t="s">
        <v>11</v>
      </c>
      <c r="D171" s="7" t="s">
        <v>2</v>
      </c>
      <c r="E171" s="7" t="s">
        <v>261</v>
      </c>
      <c r="F171" s="7" t="s">
        <v>8</v>
      </c>
      <c r="G171" s="13">
        <v>118959.4</v>
      </c>
      <c r="H171" s="19">
        <f>47540.2*0.9886-1.7</f>
        <v>46996.54172</v>
      </c>
    </row>
    <row r="172" spans="1:8" ht="22.5">
      <c r="A172" s="1" t="s">
        <v>192</v>
      </c>
      <c r="B172" s="7" t="s">
        <v>15</v>
      </c>
      <c r="C172" s="7" t="s">
        <v>11</v>
      </c>
      <c r="D172" s="7" t="s">
        <v>2</v>
      </c>
      <c r="E172" s="7" t="s">
        <v>193</v>
      </c>
      <c r="F172" s="7"/>
      <c r="G172" s="16">
        <f>G173+G175</f>
        <v>47352.5</v>
      </c>
      <c r="H172" s="19"/>
    </row>
    <row r="173" spans="1:8" ht="22.5">
      <c r="A173" s="1" t="s">
        <v>321</v>
      </c>
      <c r="B173" s="7" t="s">
        <v>15</v>
      </c>
      <c r="C173" s="7" t="s">
        <v>11</v>
      </c>
      <c r="D173" s="7" t="s">
        <v>2</v>
      </c>
      <c r="E173" s="7" t="s">
        <v>180</v>
      </c>
      <c r="F173" s="7"/>
      <c r="G173" s="16">
        <f>G174</f>
        <v>46996.6</v>
      </c>
      <c r="H173" s="19"/>
    </row>
    <row r="174" spans="1:10" ht="12.75">
      <c r="A174" s="1" t="s">
        <v>179</v>
      </c>
      <c r="B174" s="7" t="s">
        <v>15</v>
      </c>
      <c r="C174" s="7" t="s">
        <v>11</v>
      </c>
      <c r="D174" s="7" t="s">
        <v>2</v>
      </c>
      <c r="E174" s="7" t="s">
        <v>180</v>
      </c>
      <c r="F174" s="7" t="s">
        <v>8</v>
      </c>
      <c r="G174" s="16">
        <v>46996.6</v>
      </c>
      <c r="H174" s="19">
        <f>G174+G159+G104</f>
        <v>55733.399999999994</v>
      </c>
      <c r="I174">
        <v>9472</v>
      </c>
      <c r="J174" s="19">
        <f>H174+I174</f>
        <v>65205.399999999994</v>
      </c>
    </row>
    <row r="175" spans="1:10" ht="12.75">
      <c r="A175" s="2" t="s">
        <v>262</v>
      </c>
      <c r="B175" s="7" t="s">
        <v>15</v>
      </c>
      <c r="C175" s="7" t="s">
        <v>11</v>
      </c>
      <c r="D175" s="7" t="s">
        <v>2</v>
      </c>
      <c r="E175" s="7" t="s">
        <v>263</v>
      </c>
      <c r="F175" s="7"/>
      <c r="G175" s="16">
        <f>G176</f>
        <v>355.9</v>
      </c>
      <c r="H175" s="19"/>
      <c r="J175" s="19"/>
    </row>
    <row r="176" spans="1:10" ht="12.75">
      <c r="A176" s="1" t="s">
        <v>179</v>
      </c>
      <c r="B176" s="7" t="s">
        <v>15</v>
      </c>
      <c r="C176" s="7" t="s">
        <v>11</v>
      </c>
      <c r="D176" s="7" t="s">
        <v>2</v>
      </c>
      <c r="E176" s="7" t="s">
        <v>263</v>
      </c>
      <c r="F176" s="7" t="s">
        <v>8</v>
      </c>
      <c r="G176" s="16">
        <v>355.9</v>
      </c>
      <c r="H176" s="19"/>
      <c r="J176" s="19"/>
    </row>
    <row r="177" spans="1:11" ht="12" customHeight="1">
      <c r="A177" s="2" t="s">
        <v>25</v>
      </c>
      <c r="B177" s="7" t="s">
        <v>15</v>
      </c>
      <c r="C177" s="7" t="s">
        <v>11</v>
      </c>
      <c r="D177" s="7" t="s">
        <v>18</v>
      </c>
      <c r="E177" s="7"/>
      <c r="F177" s="7"/>
      <c r="G177" s="18">
        <f>G178+G181+G184+G193+G189</f>
        <v>9577</v>
      </c>
      <c r="H177" s="19">
        <f>H171+H159+H104</f>
        <v>55733.367719999995</v>
      </c>
      <c r="I177">
        <v>9472</v>
      </c>
      <c r="J177" s="19">
        <f>H177+I177</f>
        <v>65205.367719999995</v>
      </c>
      <c r="K177">
        <v>65205.4</v>
      </c>
    </row>
    <row r="178" spans="1:11" ht="22.5">
      <c r="A178" s="2" t="s">
        <v>65</v>
      </c>
      <c r="B178" s="7" t="s">
        <v>15</v>
      </c>
      <c r="C178" s="7" t="s">
        <v>11</v>
      </c>
      <c r="D178" s="7" t="s">
        <v>18</v>
      </c>
      <c r="E178" s="7" t="s">
        <v>64</v>
      </c>
      <c r="F178" s="7"/>
      <c r="G178" s="18">
        <f>G179</f>
        <v>1878</v>
      </c>
      <c r="J178" s="19">
        <f>J174-K177</f>
        <v>0</v>
      </c>
      <c r="K178" s="19">
        <f>J177-K177</f>
        <v>-0.03228000000672182</v>
      </c>
    </row>
    <row r="179" spans="1:10" ht="12.75">
      <c r="A179" s="2" t="s">
        <v>31</v>
      </c>
      <c r="B179" s="7" t="s">
        <v>15</v>
      </c>
      <c r="C179" s="7" t="s">
        <v>11</v>
      </c>
      <c r="D179" s="7" t="s">
        <v>18</v>
      </c>
      <c r="E179" s="7" t="s">
        <v>66</v>
      </c>
      <c r="F179" s="7"/>
      <c r="G179" s="16">
        <f>G180</f>
        <v>1878</v>
      </c>
      <c r="J179">
        <f>1-J178/J174</f>
        <v>1</v>
      </c>
    </row>
    <row r="180" spans="1:7" ht="12.75" customHeight="1">
      <c r="A180" s="2" t="s">
        <v>105</v>
      </c>
      <c r="B180" s="7" t="s">
        <v>15</v>
      </c>
      <c r="C180" s="7" t="s">
        <v>11</v>
      </c>
      <c r="D180" s="7" t="s">
        <v>18</v>
      </c>
      <c r="E180" s="7" t="s">
        <v>66</v>
      </c>
      <c r="F180" s="7" t="s">
        <v>62</v>
      </c>
      <c r="G180" s="16">
        <v>1878</v>
      </c>
    </row>
    <row r="181" spans="1:7" ht="13.5" customHeight="1">
      <c r="A181" s="2" t="s">
        <v>72</v>
      </c>
      <c r="B181" s="7" t="s">
        <v>15</v>
      </c>
      <c r="C181" s="7" t="s">
        <v>11</v>
      </c>
      <c r="D181" s="7" t="s">
        <v>18</v>
      </c>
      <c r="E181" s="7" t="s">
        <v>73</v>
      </c>
      <c r="F181" s="7"/>
      <c r="G181" s="18">
        <f>G182</f>
        <v>269</v>
      </c>
    </row>
    <row r="182" spans="1:7" ht="12.75" customHeight="1">
      <c r="A182" s="1" t="s">
        <v>26</v>
      </c>
      <c r="B182" s="7" t="s">
        <v>15</v>
      </c>
      <c r="C182" s="7" t="s">
        <v>11</v>
      </c>
      <c r="D182" s="7" t="s">
        <v>18</v>
      </c>
      <c r="E182" s="7" t="s">
        <v>74</v>
      </c>
      <c r="F182" s="7"/>
      <c r="G182" s="18">
        <f>G183</f>
        <v>269</v>
      </c>
    </row>
    <row r="183" spans="1:7" ht="12.75" customHeight="1">
      <c r="A183" s="1" t="s">
        <v>96</v>
      </c>
      <c r="B183" s="7" t="s">
        <v>15</v>
      </c>
      <c r="C183" s="7" t="s">
        <v>11</v>
      </c>
      <c r="D183" s="7" t="s">
        <v>18</v>
      </c>
      <c r="E183" s="7" t="s">
        <v>74</v>
      </c>
      <c r="F183" s="7" t="s">
        <v>8</v>
      </c>
      <c r="G183" s="16">
        <v>269</v>
      </c>
    </row>
    <row r="184" spans="1:7" ht="21.75" customHeight="1">
      <c r="A184" s="2" t="s">
        <v>69</v>
      </c>
      <c r="B184" s="7" t="s">
        <v>15</v>
      </c>
      <c r="C184" s="7" t="s">
        <v>11</v>
      </c>
      <c r="D184" s="7" t="s">
        <v>18</v>
      </c>
      <c r="E184" s="7" t="s">
        <v>75</v>
      </c>
      <c r="F184" s="7"/>
      <c r="G184" s="18">
        <f>G185</f>
        <v>5707</v>
      </c>
    </row>
    <row r="185" spans="1:7" ht="12.75" customHeight="1">
      <c r="A185" s="1" t="s">
        <v>297</v>
      </c>
      <c r="B185" s="7" t="s">
        <v>15</v>
      </c>
      <c r="C185" s="7" t="s">
        <v>11</v>
      </c>
      <c r="D185" s="7" t="s">
        <v>18</v>
      </c>
      <c r="E185" s="7" t="s">
        <v>76</v>
      </c>
      <c r="F185" s="7" t="s">
        <v>8</v>
      </c>
      <c r="G185" s="16">
        <f>G186+G187+G188</f>
        <v>5707</v>
      </c>
    </row>
    <row r="186" spans="1:7" ht="12.75" customHeight="1">
      <c r="A186" s="1" t="s">
        <v>298</v>
      </c>
      <c r="B186" s="7" t="s">
        <v>15</v>
      </c>
      <c r="C186" s="7" t="s">
        <v>11</v>
      </c>
      <c r="D186" s="7" t="s">
        <v>18</v>
      </c>
      <c r="E186" s="7" t="s">
        <v>139</v>
      </c>
      <c r="F186" s="7"/>
      <c r="G186" s="16">
        <v>815</v>
      </c>
    </row>
    <row r="187" spans="1:7" ht="11.25" customHeight="1">
      <c r="A187" s="1" t="s">
        <v>299</v>
      </c>
      <c r="B187" s="7" t="s">
        <v>15</v>
      </c>
      <c r="C187" s="7" t="s">
        <v>11</v>
      </c>
      <c r="D187" s="7" t="s">
        <v>18</v>
      </c>
      <c r="E187" s="7" t="s">
        <v>140</v>
      </c>
      <c r="F187" s="7"/>
      <c r="G187" s="16">
        <v>1711</v>
      </c>
    </row>
    <row r="188" spans="1:7" ht="12" customHeight="1">
      <c r="A188" s="1" t="s">
        <v>300</v>
      </c>
      <c r="B188" s="7" t="s">
        <v>15</v>
      </c>
      <c r="C188" s="7" t="s">
        <v>11</v>
      </c>
      <c r="D188" s="7" t="s">
        <v>18</v>
      </c>
      <c r="E188" s="7" t="s">
        <v>141</v>
      </c>
      <c r="F188" s="7"/>
      <c r="G188" s="16">
        <v>3181</v>
      </c>
    </row>
    <row r="189" spans="1:7" ht="45">
      <c r="A189" s="1" t="s">
        <v>270</v>
      </c>
      <c r="B189" s="7" t="s">
        <v>15</v>
      </c>
      <c r="C189" s="7" t="s">
        <v>11</v>
      </c>
      <c r="D189" s="7" t="s">
        <v>18</v>
      </c>
      <c r="E189" s="7" t="s">
        <v>271</v>
      </c>
      <c r="F189" s="7"/>
      <c r="G189" s="9">
        <f>G190</f>
        <v>823</v>
      </c>
    </row>
    <row r="190" spans="1:7" ht="12.75">
      <c r="A190" s="1" t="s">
        <v>272</v>
      </c>
      <c r="B190" s="7" t="s">
        <v>15</v>
      </c>
      <c r="C190" s="7" t="s">
        <v>11</v>
      </c>
      <c r="D190" s="7" t="s">
        <v>18</v>
      </c>
      <c r="E190" s="7" t="s">
        <v>273</v>
      </c>
      <c r="F190" s="7"/>
      <c r="G190" s="9">
        <f>G192</f>
        <v>823</v>
      </c>
    </row>
    <row r="191" spans="1:7" ht="22.5">
      <c r="A191" s="1" t="s">
        <v>295</v>
      </c>
      <c r="B191" s="7" t="s">
        <v>15</v>
      </c>
      <c r="C191" s="7" t="s">
        <v>11</v>
      </c>
      <c r="D191" s="7" t="s">
        <v>18</v>
      </c>
      <c r="E191" s="7" t="s">
        <v>296</v>
      </c>
      <c r="F191" s="7"/>
      <c r="G191" s="9">
        <f>G192</f>
        <v>823</v>
      </c>
    </row>
    <row r="192" spans="1:7" ht="12" customHeight="1">
      <c r="A192" s="2" t="s">
        <v>105</v>
      </c>
      <c r="B192" s="7" t="s">
        <v>15</v>
      </c>
      <c r="C192" s="7" t="s">
        <v>11</v>
      </c>
      <c r="D192" s="7" t="s">
        <v>18</v>
      </c>
      <c r="E192" s="7" t="s">
        <v>296</v>
      </c>
      <c r="F192" s="7" t="s">
        <v>62</v>
      </c>
      <c r="G192" s="9">
        <v>823</v>
      </c>
    </row>
    <row r="193" spans="1:7" ht="12" customHeight="1">
      <c r="A193" s="2" t="s">
        <v>172</v>
      </c>
      <c r="B193" s="7" t="s">
        <v>15</v>
      </c>
      <c r="C193" s="7" t="s">
        <v>11</v>
      </c>
      <c r="D193" s="7" t="s">
        <v>18</v>
      </c>
      <c r="E193" s="7" t="s">
        <v>173</v>
      </c>
      <c r="F193" s="7"/>
      <c r="G193" s="16">
        <f>G194+G196+G198+G200+G202</f>
        <v>900</v>
      </c>
    </row>
    <row r="194" spans="1:7" ht="12" customHeight="1">
      <c r="A194" s="2" t="s">
        <v>234</v>
      </c>
      <c r="B194" s="7" t="s">
        <v>15</v>
      </c>
      <c r="C194" s="7" t="s">
        <v>11</v>
      </c>
      <c r="D194" s="7" t="s">
        <v>18</v>
      </c>
      <c r="E194" s="7" t="s">
        <v>235</v>
      </c>
      <c r="F194" s="7"/>
      <c r="G194" s="16">
        <f>G195</f>
        <v>100</v>
      </c>
    </row>
    <row r="195" spans="1:7" ht="12" customHeight="1">
      <c r="A195" s="1" t="s">
        <v>96</v>
      </c>
      <c r="B195" s="7" t="s">
        <v>15</v>
      </c>
      <c r="C195" s="7" t="s">
        <v>11</v>
      </c>
      <c r="D195" s="7" t="s">
        <v>18</v>
      </c>
      <c r="E195" s="7" t="s">
        <v>235</v>
      </c>
      <c r="F195" s="7" t="s">
        <v>8</v>
      </c>
      <c r="G195" s="16">
        <v>100</v>
      </c>
    </row>
    <row r="196" spans="1:7" ht="22.5">
      <c r="A196" s="2" t="s">
        <v>236</v>
      </c>
      <c r="B196" s="7" t="s">
        <v>15</v>
      </c>
      <c r="C196" s="7" t="s">
        <v>11</v>
      </c>
      <c r="D196" s="7" t="s">
        <v>18</v>
      </c>
      <c r="E196" s="7" t="s">
        <v>237</v>
      </c>
      <c r="F196" s="7"/>
      <c r="G196" s="16">
        <f>G197</f>
        <v>40</v>
      </c>
    </row>
    <row r="197" spans="1:7" ht="12" customHeight="1">
      <c r="A197" s="1" t="s">
        <v>96</v>
      </c>
      <c r="B197" s="7" t="s">
        <v>15</v>
      </c>
      <c r="C197" s="7" t="s">
        <v>11</v>
      </c>
      <c r="D197" s="7" t="s">
        <v>18</v>
      </c>
      <c r="E197" s="7" t="s">
        <v>237</v>
      </c>
      <c r="F197" s="7" t="s">
        <v>8</v>
      </c>
      <c r="G197" s="16">
        <v>40</v>
      </c>
    </row>
    <row r="198" spans="1:7" ht="24" customHeight="1">
      <c r="A198" s="2" t="s">
        <v>238</v>
      </c>
      <c r="B198" s="7" t="s">
        <v>15</v>
      </c>
      <c r="C198" s="7" t="s">
        <v>11</v>
      </c>
      <c r="D198" s="7" t="s">
        <v>18</v>
      </c>
      <c r="E198" s="7" t="s">
        <v>239</v>
      </c>
      <c r="F198" s="7"/>
      <c r="G198" s="16">
        <f>G199</f>
        <v>200</v>
      </c>
    </row>
    <row r="199" spans="1:7" ht="12" customHeight="1">
      <c r="A199" s="1" t="s">
        <v>96</v>
      </c>
      <c r="B199" s="7" t="s">
        <v>15</v>
      </c>
      <c r="C199" s="7" t="s">
        <v>11</v>
      </c>
      <c r="D199" s="7" t="s">
        <v>18</v>
      </c>
      <c r="E199" s="7" t="s">
        <v>239</v>
      </c>
      <c r="F199" s="7" t="s">
        <v>8</v>
      </c>
      <c r="G199" s="16">
        <v>200</v>
      </c>
    </row>
    <row r="200" spans="1:7" ht="22.5">
      <c r="A200" s="2" t="s">
        <v>240</v>
      </c>
      <c r="B200" s="7" t="s">
        <v>15</v>
      </c>
      <c r="C200" s="7" t="s">
        <v>11</v>
      </c>
      <c r="D200" s="7" t="s">
        <v>18</v>
      </c>
      <c r="E200" s="7" t="s">
        <v>241</v>
      </c>
      <c r="F200" s="7"/>
      <c r="G200" s="16">
        <f>G201</f>
        <v>60</v>
      </c>
    </row>
    <row r="201" spans="1:7" ht="12" customHeight="1">
      <c r="A201" s="1" t="s">
        <v>96</v>
      </c>
      <c r="B201" s="7" t="s">
        <v>15</v>
      </c>
      <c r="C201" s="7" t="s">
        <v>11</v>
      </c>
      <c r="D201" s="7" t="s">
        <v>18</v>
      </c>
      <c r="E201" s="7" t="s">
        <v>241</v>
      </c>
      <c r="F201" s="7" t="s">
        <v>8</v>
      </c>
      <c r="G201" s="16">
        <v>60</v>
      </c>
    </row>
    <row r="202" spans="1:7" ht="24" customHeight="1">
      <c r="A202" s="2" t="s">
        <v>242</v>
      </c>
      <c r="B202" s="7" t="s">
        <v>15</v>
      </c>
      <c r="C202" s="7" t="s">
        <v>11</v>
      </c>
      <c r="D202" s="7" t="s">
        <v>18</v>
      </c>
      <c r="E202" s="7" t="s">
        <v>243</v>
      </c>
      <c r="F202" s="7"/>
      <c r="G202" s="16">
        <f>G203</f>
        <v>500</v>
      </c>
    </row>
    <row r="203" spans="1:7" ht="12" customHeight="1">
      <c r="A203" s="1" t="s">
        <v>96</v>
      </c>
      <c r="B203" s="7" t="s">
        <v>15</v>
      </c>
      <c r="C203" s="7" t="s">
        <v>11</v>
      </c>
      <c r="D203" s="7" t="s">
        <v>18</v>
      </c>
      <c r="E203" s="7" t="s">
        <v>243</v>
      </c>
      <c r="F203" s="7" t="s">
        <v>8</v>
      </c>
      <c r="G203" s="16">
        <v>500</v>
      </c>
    </row>
    <row r="204" spans="1:7" ht="12.75">
      <c r="A204" s="1" t="s">
        <v>10</v>
      </c>
      <c r="B204" s="7" t="s">
        <v>15</v>
      </c>
      <c r="C204" s="7" t="s">
        <v>17</v>
      </c>
      <c r="D204" s="7"/>
      <c r="E204" s="7"/>
      <c r="F204" s="7"/>
      <c r="G204" s="16">
        <f>G205</f>
        <v>16414.8</v>
      </c>
    </row>
    <row r="205" spans="1:7" ht="12.75">
      <c r="A205" s="1" t="s">
        <v>284</v>
      </c>
      <c r="B205" s="7" t="s">
        <v>15</v>
      </c>
      <c r="C205" s="7" t="s">
        <v>17</v>
      </c>
      <c r="D205" s="7" t="s">
        <v>285</v>
      </c>
      <c r="E205" s="7"/>
      <c r="F205" s="7"/>
      <c r="G205" s="16">
        <f>G206</f>
        <v>16414.8</v>
      </c>
    </row>
    <row r="206" spans="1:7" ht="12.75">
      <c r="A206" s="1" t="s">
        <v>276</v>
      </c>
      <c r="B206" s="7" t="s">
        <v>15</v>
      </c>
      <c r="C206" s="7" t="s">
        <v>17</v>
      </c>
      <c r="D206" s="7" t="s">
        <v>285</v>
      </c>
      <c r="E206" s="7" t="s">
        <v>277</v>
      </c>
      <c r="F206" s="7"/>
      <c r="G206" s="16">
        <f>G207+G209</f>
        <v>16414.8</v>
      </c>
    </row>
    <row r="207" spans="1:7" ht="45">
      <c r="A207" s="1" t="s">
        <v>294</v>
      </c>
      <c r="B207" s="7" t="s">
        <v>15</v>
      </c>
      <c r="C207" s="7" t="s">
        <v>17</v>
      </c>
      <c r="D207" s="7" t="s">
        <v>285</v>
      </c>
      <c r="E207" s="7" t="s">
        <v>286</v>
      </c>
      <c r="F207" s="7"/>
      <c r="G207" s="16">
        <f>G208</f>
        <v>558.2</v>
      </c>
    </row>
    <row r="208" spans="1:7" ht="12" customHeight="1">
      <c r="A208" s="1" t="s">
        <v>287</v>
      </c>
      <c r="B208" s="7" t="s">
        <v>15</v>
      </c>
      <c r="C208" s="7" t="s">
        <v>17</v>
      </c>
      <c r="D208" s="7" t="s">
        <v>285</v>
      </c>
      <c r="E208" s="7" t="s">
        <v>286</v>
      </c>
      <c r="F208" s="7" t="s">
        <v>30</v>
      </c>
      <c r="G208" s="16">
        <v>558.2</v>
      </c>
    </row>
    <row r="209" spans="1:7" ht="22.5">
      <c r="A209" s="1" t="s">
        <v>292</v>
      </c>
      <c r="B209" s="7" t="s">
        <v>15</v>
      </c>
      <c r="C209" s="7" t="s">
        <v>17</v>
      </c>
      <c r="D209" s="7" t="s">
        <v>285</v>
      </c>
      <c r="E209" s="7" t="s">
        <v>288</v>
      </c>
      <c r="F209" s="7"/>
      <c r="G209" s="16">
        <f>G210+G212</f>
        <v>15856.6</v>
      </c>
    </row>
    <row r="210" spans="1:7" ht="22.5">
      <c r="A210" s="1" t="s">
        <v>293</v>
      </c>
      <c r="B210" s="7" t="s">
        <v>15</v>
      </c>
      <c r="C210" s="7" t="s">
        <v>17</v>
      </c>
      <c r="D210" s="7" t="s">
        <v>285</v>
      </c>
      <c r="E210" s="7" t="s">
        <v>289</v>
      </c>
      <c r="F210" s="7"/>
      <c r="G210" s="16">
        <f>G211</f>
        <v>0</v>
      </c>
    </row>
    <row r="211" spans="1:7" ht="12" customHeight="1">
      <c r="A211" s="1" t="s">
        <v>287</v>
      </c>
      <c r="B211" s="7" t="s">
        <v>15</v>
      </c>
      <c r="C211" s="7" t="s">
        <v>17</v>
      </c>
      <c r="D211" s="7" t="s">
        <v>285</v>
      </c>
      <c r="E211" s="7" t="s">
        <v>289</v>
      </c>
      <c r="F211" s="7" t="s">
        <v>30</v>
      </c>
      <c r="G211" s="16"/>
    </row>
    <row r="212" spans="1:7" ht="22.5">
      <c r="A212" s="1" t="s">
        <v>291</v>
      </c>
      <c r="B212" s="7" t="s">
        <v>15</v>
      </c>
      <c r="C212" s="7" t="s">
        <v>17</v>
      </c>
      <c r="D212" s="7" t="s">
        <v>285</v>
      </c>
      <c r="E212" s="7" t="s">
        <v>290</v>
      </c>
      <c r="F212" s="7"/>
      <c r="G212" s="16">
        <f>G213</f>
        <v>15856.6</v>
      </c>
    </row>
    <row r="213" spans="1:7" ht="12" customHeight="1">
      <c r="A213" s="1" t="s">
        <v>287</v>
      </c>
      <c r="B213" s="7" t="s">
        <v>15</v>
      </c>
      <c r="C213" s="7" t="s">
        <v>17</v>
      </c>
      <c r="D213" s="7" t="s">
        <v>285</v>
      </c>
      <c r="E213" s="7" t="s">
        <v>290</v>
      </c>
      <c r="F213" s="7" t="s">
        <v>30</v>
      </c>
      <c r="G213" s="16">
        <v>15856.6</v>
      </c>
    </row>
    <row r="214" spans="1:7" ht="12.75">
      <c r="A214" s="5" t="s">
        <v>123</v>
      </c>
      <c r="B214" s="6" t="s">
        <v>30</v>
      </c>
      <c r="C214" s="6"/>
      <c r="D214" s="6"/>
      <c r="E214" s="7"/>
      <c r="F214" s="6"/>
      <c r="G214" s="17">
        <f>G215+G220+G244</f>
        <v>13050.300000000001</v>
      </c>
    </row>
    <row r="215" spans="1:7" ht="12.75">
      <c r="A215" s="2" t="s">
        <v>24</v>
      </c>
      <c r="B215" s="7" t="s">
        <v>30</v>
      </c>
      <c r="C215" s="7" t="s">
        <v>11</v>
      </c>
      <c r="D215" s="7"/>
      <c r="E215" s="6"/>
      <c r="F215" s="7"/>
      <c r="G215" s="18">
        <f>G216</f>
        <v>26</v>
      </c>
    </row>
    <row r="216" spans="1:7" ht="12" customHeight="1">
      <c r="A216" s="2" t="s">
        <v>35</v>
      </c>
      <c r="B216" s="7" t="s">
        <v>30</v>
      </c>
      <c r="C216" s="7" t="s">
        <v>11</v>
      </c>
      <c r="D216" s="7" t="s">
        <v>12</v>
      </c>
      <c r="E216" s="7"/>
      <c r="F216" s="7"/>
      <c r="G216" s="16">
        <f>G217</f>
        <v>26</v>
      </c>
    </row>
    <row r="217" spans="1:7" ht="12" customHeight="1">
      <c r="A217" s="2" t="s">
        <v>128</v>
      </c>
      <c r="B217" s="7" t="s">
        <v>30</v>
      </c>
      <c r="C217" s="7" t="s">
        <v>11</v>
      </c>
      <c r="D217" s="7" t="s">
        <v>12</v>
      </c>
      <c r="E217" s="7" t="s">
        <v>154</v>
      </c>
      <c r="F217" s="7"/>
      <c r="G217" s="18">
        <f>G218</f>
        <v>26</v>
      </c>
    </row>
    <row r="218" spans="1:7" ht="12" customHeight="1">
      <c r="A218" s="2" t="s">
        <v>155</v>
      </c>
      <c r="B218" s="7" t="s">
        <v>30</v>
      </c>
      <c r="C218" s="7" t="s">
        <v>11</v>
      </c>
      <c r="D218" s="7" t="s">
        <v>12</v>
      </c>
      <c r="E218" s="7" t="s">
        <v>107</v>
      </c>
      <c r="F218" s="7"/>
      <c r="G218" s="18">
        <f>G219</f>
        <v>26</v>
      </c>
    </row>
    <row r="219" spans="1:7" ht="12.75">
      <c r="A219" s="2" t="s">
        <v>104</v>
      </c>
      <c r="B219" s="7" t="s">
        <v>30</v>
      </c>
      <c r="C219" s="7" t="s">
        <v>11</v>
      </c>
      <c r="D219" s="7" t="s">
        <v>12</v>
      </c>
      <c r="E219" s="7" t="s">
        <v>107</v>
      </c>
      <c r="F219" s="7" t="s">
        <v>62</v>
      </c>
      <c r="G219" s="18">
        <v>26</v>
      </c>
    </row>
    <row r="220" spans="1:7" ht="12.75" customHeight="1">
      <c r="A220" s="2" t="s">
        <v>49</v>
      </c>
      <c r="B220" s="7" t="s">
        <v>30</v>
      </c>
      <c r="C220" s="7" t="s">
        <v>20</v>
      </c>
      <c r="D220" s="7"/>
      <c r="E220" s="7"/>
      <c r="F220" s="7"/>
      <c r="G220" s="18">
        <f>G221+G234</f>
        <v>12716.300000000001</v>
      </c>
    </row>
    <row r="221" spans="1:7" ht="12.75" customHeight="1">
      <c r="A221" s="2" t="s">
        <v>47</v>
      </c>
      <c r="B221" s="7" t="s">
        <v>30</v>
      </c>
      <c r="C221" s="7" t="s">
        <v>20</v>
      </c>
      <c r="D221" s="7" t="s">
        <v>29</v>
      </c>
      <c r="E221" s="7"/>
      <c r="F221" s="6"/>
      <c r="G221" s="18">
        <f>G222+G225+G228+G231</f>
        <v>10886.300000000001</v>
      </c>
    </row>
    <row r="222" spans="1:7" ht="12.75">
      <c r="A222" s="2" t="s">
        <v>89</v>
      </c>
      <c r="B222" s="7" t="s">
        <v>30</v>
      </c>
      <c r="C222" s="7" t="s">
        <v>20</v>
      </c>
      <c r="D222" s="7" t="s">
        <v>29</v>
      </c>
      <c r="E222" s="7" t="s">
        <v>91</v>
      </c>
      <c r="F222" s="7"/>
      <c r="G222" s="16">
        <f>G223</f>
        <v>6322</v>
      </c>
    </row>
    <row r="223" spans="1:7" ht="12.75">
      <c r="A223" s="1" t="s">
        <v>26</v>
      </c>
      <c r="B223" s="7" t="s">
        <v>30</v>
      </c>
      <c r="C223" s="7" t="s">
        <v>20</v>
      </c>
      <c r="D223" s="7" t="s">
        <v>29</v>
      </c>
      <c r="E223" s="7" t="s">
        <v>90</v>
      </c>
      <c r="F223" s="7"/>
      <c r="G223" s="18">
        <f>G224</f>
        <v>6322</v>
      </c>
    </row>
    <row r="224" spans="1:7" ht="12.75" customHeight="1">
      <c r="A224" s="2" t="s">
        <v>96</v>
      </c>
      <c r="B224" s="7" t="s">
        <v>30</v>
      </c>
      <c r="C224" s="7" t="s">
        <v>20</v>
      </c>
      <c r="D224" s="7" t="s">
        <v>29</v>
      </c>
      <c r="E224" s="7" t="s">
        <v>90</v>
      </c>
      <c r="F224" s="7" t="s">
        <v>8</v>
      </c>
      <c r="G224" s="16">
        <v>6322</v>
      </c>
    </row>
    <row r="225" spans="1:7" ht="12" customHeight="1">
      <c r="A225" s="2" t="s">
        <v>34</v>
      </c>
      <c r="B225" s="7" t="s">
        <v>30</v>
      </c>
      <c r="C225" s="7" t="s">
        <v>20</v>
      </c>
      <c r="D225" s="7" t="s">
        <v>29</v>
      </c>
      <c r="E225" s="7" t="s">
        <v>92</v>
      </c>
      <c r="F225" s="7"/>
      <c r="G225" s="18">
        <f>G226</f>
        <v>4139.7</v>
      </c>
    </row>
    <row r="226" spans="1:7" ht="12" customHeight="1">
      <c r="A226" s="1" t="s">
        <v>26</v>
      </c>
      <c r="B226" s="7" t="s">
        <v>30</v>
      </c>
      <c r="C226" s="7" t="s">
        <v>20</v>
      </c>
      <c r="D226" s="7" t="s">
        <v>29</v>
      </c>
      <c r="E226" s="7" t="s">
        <v>93</v>
      </c>
      <c r="F226" s="7"/>
      <c r="G226" s="18">
        <f>G227</f>
        <v>4139.7</v>
      </c>
    </row>
    <row r="227" spans="1:7" ht="12.75" customHeight="1">
      <c r="A227" s="2" t="s">
        <v>96</v>
      </c>
      <c r="B227" s="7" t="s">
        <v>30</v>
      </c>
      <c r="C227" s="7" t="s">
        <v>20</v>
      </c>
      <c r="D227" s="7" t="s">
        <v>29</v>
      </c>
      <c r="E227" s="7" t="s">
        <v>93</v>
      </c>
      <c r="F227" s="7" t="s">
        <v>8</v>
      </c>
      <c r="G227" s="16">
        <f>4143-3.3</f>
        <v>4139.7</v>
      </c>
    </row>
    <row r="228" spans="1:7" ht="12.75" customHeight="1">
      <c r="A228" s="2" t="s">
        <v>257</v>
      </c>
      <c r="B228" s="7" t="s">
        <v>30</v>
      </c>
      <c r="C228" s="7" t="s">
        <v>20</v>
      </c>
      <c r="D228" s="7" t="s">
        <v>29</v>
      </c>
      <c r="E228" s="7" t="s">
        <v>258</v>
      </c>
      <c r="F228" s="7"/>
      <c r="G228" s="16">
        <f>G229</f>
        <v>68.7</v>
      </c>
    </row>
    <row r="229" spans="1:7" ht="12.75" customHeight="1">
      <c r="A229" s="2" t="s">
        <v>259</v>
      </c>
      <c r="B229" s="7" t="s">
        <v>30</v>
      </c>
      <c r="C229" s="7" t="s">
        <v>20</v>
      </c>
      <c r="D229" s="7" t="s">
        <v>29</v>
      </c>
      <c r="E229" s="7" t="s">
        <v>256</v>
      </c>
      <c r="F229" s="7"/>
      <c r="G229" s="16">
        <f>G230</f>
        <v>68.7</v>
      </c>
    </row>
    <row r="230" spans="1:7" ht="12.75" customHeight="1">
      <c r="A230" s="2" t="s">
        <v>96</v>
      </c>
      <c r="B230" s="7" t="s">
        <v>30</v>
      </c>
      <c r="C230" s="7" t="s">
        <v>20</v>
      </c>
      <c r="D230" s="7" t="s">
        <v>29</v>
      </c>
      <c r="E230" s="7" t="s">
        <v>256</v>
      </c>
      <c r="F230" s="7" t="s">
        <v>8</v>
      </c>
      <c r="G230" s="16">
        <f>65.4+3.3</f>
        <v>68.7</v>
      </c>
    </row>
    <row r="231" spans="1:8" ht="22.5">
      <c r="A231" s="1" t="s">
        <v>192</v>
      </c>
      <c r="B231" s="7" t="s">
        <v>30</v>
      </c>
      <c r="C231" s="7" t="s">
        <v>20</v>
      </c>
      <c r="D231" s="7" t="s">
        <v>29</v>
      </c>
      <c r="E231" s="7" t="s">
        <v>193</v>
      </c>
      <c r="F231" s="7"/>
      <c r="G231" s="16">
        <f>G232</f>
        <v>355.9</v>
      </c>
      <c r="H231" s="19">
        <f>G231+G176+G106</f>
        <v>1067.6999999999998</v>
      </c>
    </row>
    <row r="232" spans="1:7" ht="12.75" customHeight="1">
      <c r="A232" s="2" t="s">
        <v>262</v>
      </c>
      <c r="B232" s="7" t="s">
        <v>30</v>
      </c>
      <c r="C232" s="7" t="s">
        <v>20</v>
      </c>
      <c r="D232" s="7" t="s">
        <v>29</v>
      </c>
      <c r="E232" s="7" t="s">
        <v>263</v>
      </c>
      <c r="F232" s="7"/>
      <c r="G232" s="16">
        <f>G233</f>
        <v>355.9</v>
      </c>
    </row>
    <row r="233" spans="1:7" ht="12.75" customHeight="1">
      <c r="A233" s="2" t="s">
        <v>96</v>
      </c>
      <c r="B233" s="7" t="s">
        <v>30</v>
      </c>
      <c r="C233" s="7" t="s">
        <v>20</v>
      </c>
      <c r="D233" s="7" t="s">
        <v>29</v>
      </c>
      <c r="E233" s="7" t="s">
        <v>263</v>
      </c>
      <c r="F233" s="7" t="s">
        <v>8</v>
      </c>
      <c r="G233" s="16">
        <v>355.9</v>
      </c>
    </row>
    <row r="234" spans="1:7" ht="13.5" customHeight="1">
      <c r="A234" s="2" t="s">
        <v>44</v>
      </c>
      <c r="B234" s="7" t="s">
        <v>30</v>
      </c>
      <c r="C234" s="7" t="s">
        <v>20</v>
      </c>
      <c r="D234" s="7" t="s">
        <v>309</v>
      </c>
      <c r="E234" s="7"/>
      <c r="F234" s="7"/>
      <c r="G234" s="18">
        <f>G235+G238+G241</f>
        <v>1830</v>
      </c>
    </row>
    <row r="235" spans="1:7" ht="22.5">
      <c r="A235" s="2" t="s">
        <v>65</v>
      </c>
      <c r="B235" s="7" t="s">
        <v>30</v>
      </c>
      <c r="C235" s="7" t="s">
        <v>20</v>
      </c>
      <c r="D235" s="7" t="s">
        <v>309</v>
      </c>
      <c r="E235" s="7" t="s">
        <v>64</v>
      </c>
      <c r="F235" s="7"/>
      <c r="G235" s="18">
        <f>G236</f>
        <v>1149</v>
      </c>
    </row>
    <row r="236" spans="1:7" ht="12.75" customHeight="1">
      <c r="A236" s="2" t="s">
        <v>31</v>
      </c>
      <c r="B236" s="7" t="s">
        <v>30</v>
      </c>
      <c r="C236" s="7" t="s">
        <v>20</v>
      </c>
      <c r="D236" s="7" t="s">
        <v>309</v>
      </c>
      <c r="E236" s="7" t="s">
        <v>66</v>
      </c>
      <c r="F236" s="7"/>
      <c r="G236" s="16">
        <f>G237</f>
        <v>1149</v>
      </c>
    </row>
    <row r="237" spans="1:7" ht="11.25" customHeight="1">
      <c r="A237" s="2" t="s">
        <v>106</v>
      </c>
      <c r="B237" s="7" t="s">
        <v>30</v>
      </c>
      <c r="C237" s="7" t="s">
        <v>20</v>
      </c>
      <c r="D237" s="7" t="s">
        <v>309</v>
      </c>
      <c r="E237" s="7" t="s">
        <v>66</v>
      </c>
      <c r="F237" s="7" t="s">
        <v>62</v>
      </c>
      <c r="G237" s="16">
        <v>1149</v>
      </c>
    </row>
    <row r="238" spans="1:7" ht="33.75">
      <c r="A238" s="2" t="s">
        <v>48</v>
      </c>
      <c r="B238" s="7" t="s">
        <v>30</v>
      </c>
      <c r="C238" s="7" t="s">
        <v>20</v>
      </c>
      <c r="D238" s="7" t="s">
        <v>309</v>
      </c>
      <c r="E238" s="7" t="s">
        <v>75</v>
      </c>
      <c r="F238" s="7"/>
      <c r="G238" s="18">
        <f>G240</f>
        <v>481</v>
      </c>
    </row>
    <row r="239" spans="1:7" ht="12.75">
      <c r="A239" s="1" t="s">
        <v>26</v>
      </c>
      <c r="B239" s="7" t="s">
        <v>30</v>
      </c>
      <c r="C239" s="7" t="s">
        <v>20</v>
      </c>
      <c r="D239" s="7" t="s">
        <v>309</v>
      </c>
      <c r="E239" s="7" t="s">
        <v>76</v>
      </c>
      <c r="F239" s="7"/>
      <c r="G239" s="18">
        <f>G240</f>
        <v>481</v>
      </c>
    </row>
    <row r="240" spans="1:7" ht="12.75">
      <c r="A240" s="2" t="s">
        <v>96</v>
      </c>
      <c r="B240" s="7" t="s">
        <v>30</v>
      </c>
      <c r="C240" s="7" t="s">
        <v>20</v>
      </c>
      <c r="D240" s="7" t="s">
        <v>309</v>
      </c>
      <c r="E240" s="7" t="s">
        <v>76</v>
      </c>
      <c r="F240" s="7" t="s">
        <v>8</v>
      </c>
      <c r="G240" s="16">
        <v>481</v>
      </c>
    </row>
    <row r="241" spans="1:7" ht="12.75">
      <c r="A241" s="2" t="s">
        <v>172</v>
      </c>
      <c r="B241" s="7" t="s">
        <v>30</v>
      </c>
      <c r="C241" s="7" t="s">
        <v>20</v>
      </c>
      <c r="D241" s="7" t="s">
        <v>309</v>
      </c>
      <c r="E241" s="7" t="s">
        <v>173</v>
      </c>
      <c r="F241" s="7"/>
      <c r="G241" s="16">
        <f>G242</f>
        <v>200</v>
      </c>
    </row>
    <row r="242" spans="1:7" ht="22.5">
      <c r="A242" s="2" t="s">
        <v>244</v>
      </c>
      <c r="B242" s="7" t="s">
        <v>30</v>
      </c>
      <c r="C242" s="7" t="s">
        <v>20</v>
      </c>
      <c r="D242" s="7" t="s">
        <v>309</v>
      </c>
      <c r="E242" s="7" t="s">
        <v>245</v>
      </c>
      <c r="F242" s="7"/>
      <c r="G242" s="16">
        <f>G243</f>
        <v>200</v>
      </c>
    </row>
    <row r="243" spans="1:7" ht="12.75">
      <c r="A243" s="1" t="s">
        <v>96</v>
      </c>
      <c r="B243" s="7" t="s">
        <v>30</v>
      </c>
      <c r="C243" s="7" t="s">
        <v>20</v>
      </c>
      <c r="D243" s="7" t="s">
        <v>309</v>
      </c>
      <c r="E243" s="7" t="s">
        <v>245</v>
      </c>
      <c r="F243" s="7" t="s">
        <v>8</v>
      </c>
      <c r="G243" s="16">
        <v>200</v>
      </c>
    </row>
    <row r="244" spans="1:7" ht="12.75">
      <c r="A244" s="27" t="s">
        <v>81</v>
      </c>
      <c r="B244" s="7" t="s">
        <v>30</v>
      </c>
      <c r="C244" s="7" t="s">
        <v>16</v>
      </c>
      <c r="D244" s="7"/>
      <c r="E244" s="7"/>
      <c r="F244" s="7"/>
      <c r="G244" s="16">
        <f>G245</f>
        <v>308</v>
      </c>
    </row>
    <row r="245" spans="1:7" ht="12.75">
      <c r="A245" s="1" t="s">
        <v>310</v>
      </c>
      <c r="B245" s="7" t="s">
        <v>30</v>
      </c>
      <c r="C245" s="7" t="s">
        <v>16</v>
      </c>
      <c r="D245" s="7" t="s">
        <v>311</v>
      </c>
      <c r="E245" s="7"/>
      <c r="F245" s="7"/>
      <c r="G245" s="16">
        <f>G246+G249</f>
        <v>308</v>
      </c>
    </row>
    <row r="246" spans="1:7" ht="12.75">
      <c r="A246" s="1" t="s">
        <v>126</v>
      </c>
      <c r="B246" s="7" t="s">
        <v>30</v>
      </c>
      <c r="C246" s="7" t="s">
        <v>16</v>
      </c>
      <c r="D246" s="7" t="s">
        <v>311</v>
      </c>
      <c r="E246" s="7" t="s">
        <v>127</v>
      </c>
      <c r="F246" s="7"/>
      <c r="G246" s="16">
        <f>G247</f>
        <v>58</v>
      </c>
    </row>
    <row r="247" spans="1:7" ht="12.75">
      <c r="A247" s="1" t="s">
        <v>82</v>
      </c>
      <c r="B247" s="7" t="s">
        <v>30</v>
      </c>
      <c r="C247" s="7" t="s">
        <v>16</v>
      </c>
      <c r="D247" s="7" t="s">
        <v>311</v>
      </c>
      <c r="E247" s="7" t="s">
        <v>83</v>
      </c>
      <c r="F247" s="7"/>
      <c r="G247" s="16">
        <f>G248</f>
        <v>58</v>
      </c>
    </row>
    <row r="248" spans="1:7" ht="12" customHeight="1">
      <c r="A248" s="2" t="s">
        <v>106</v>
      </c>
      <c r="B248" s="7" t="s">
        <v>30</v>
      </c>
      <c r="C248" s="7" t="s">
        <v>16</v>
      </c>
      <c r="D248" s="7" t="s">
        <v>311</v>
      </c>
      <c r="E248" s="7" t="s">
        <v>83</v>
      </c>
      <c r="F248" s="7" t="s">
        <v>62</v>
      </c>
      <c r="G248" s="16">
        <v>58</v>
      </c>
    </row>
    <row r="249" spans="1:7" ht="12" customHeight="1">
      <c r="A249" s="2" t="s">
        <v>172</v>
      </c>
      <c r="B249" s="7" t="s">
        <v>30</v>
      </c>
      <c r="C249" s="7" t="s">
        <v>16</v>
      </c>
      <c r="D249" s="7" t="s">
        <v>311</v>
      </c>
      <c r="E249" s="7" t="s">
        <v>173</v>
      </c>
      <c r="F249" s="7"/>
      <c r="G249" s="16">
        <f>G250</f>
        <v>250</v>
      </c>
    </row>
    <row r="250" spans="1:7" ht="12" customHeight="1">
      <c r="A250" s="2" t="s">
        <v>246</v>
      </c>
      <c r="B250" s="7" t="s">
        <v>30</v>
      </c>
      <c r="C250" s="7" t="s">
        <v>16</v>
      </c>
      <c r="D250" s="7" t="s">
        <v>311</v>
      </c>
      <c r="E250" s="7" t="s">
        <v>247</v>
      </c>
      <c r="F250" s="7"/>
      <c r="G250" s="16">
        <f>G251</f>
        <v>250</v>
      </c>
    </row>
    <row r="251" spans="1:7" ht="12" customHeight="1">
      <c r="A251" s="1" t="s">
        <v>96</v>
      </c>
      <c r="B251" s="7" t="s">
        <v>30</v>
      </c>
      <c r="C251" s="7" t="s">
        <v>16</v>
      </c>
      <c r="D251" s="7" t="s">
        <v>311</v>
      </c>
      <c r="E251" s="7" t="s">
        <v>247</v>
      </c>
      <c r="F251" s="7" t="s">
        <v>8</v>
      </c>
      <c r="G251" s="16">
        <v>250</v>
      </c>
    </row>
    <row r="252" spans="1:7" ht="12" customHeight="1">
      <c r="A252" s="5" t="s">
        <v>124</v>
      </c>
      <c r="B252" s="6" t="s">
        <v>125</v>
      </c>
      <c r="C252" s="6"/>
      <c r="D252" s="6"/>
      <c r="E252" s="7"/>
      <c r="F252" s="6"/>
      <c r="G252" s="20">
        <f>G253</f>
        <v>1371</v>
      </c>
    </row>
    <row r="253" spans="1:7" ht="13.5" customHeight="1">
      <c r="A253" s="2" t="s">
        <v>28</v>
      </c>
      <c r="B253" s="7" t="s">
        <v>125</v>
      </c>
      <c r="C253" s="7" t="s">
        <v>9</v>
      </c>
      <c r="D253" s="6"/>
      <c r="E253" s="6"/>
      <c r="F253" s="7"/>
      <c r="G253" s="16">
        <f>G254</f>
        <v>1371</v>
      </c>
    </row>
    <row r="254" spans="1:7" ht="13.5" customHeight="1">
      <c r="A254" s="2" t="s">
        <v>100</v>
      </c>
      <c r="B254" s="7" t="s">
        <v>125</v>
      </c>
      <c r="C254" s="7" t="s">
        <v>9</v>
      </c>
      <c r="D254" s="7" t="s">
        <v>307</v>
      </c>
      <c r="E254" s="6"/>
      <c r="F254" s="7"/>
      <c r="G254" s="16">
        <f>G255+G258</f>
        <v>1371</v>
      </c>
    </row>
    <row r="255" spans="1:7" ht="22.5">
      <c r="A255" s="2" t="s">
        <v>65</v>
      </c>
      <c r="B255" s="7" t="s">
        <v>125</v>
      </c>
      <c r="C255" s="11" t="s">
        <v>9</v>
      </c>
      <c r="D255" s="7" t="s">
        <v>307</v>
      </c>
      <c r="E255" s="7"/>
      <c r="F255" s="11"/>
      <c r="G255" s="21">
        <f>G256</f>
        <v>1219</v>
      </c>
    </row>
    <row r="256" spans="1:7" ht="13.5" customHeight="1">
      <c r="A256" s="2" t="s">
        <v>31</v>
      </c>
      <c r="B256" s="7" t="s">
        <v>125</v>
      </c>
      <c r="C256" s="7" t="s">
        <v>9</v>
      </c>
      <c r="D256" s="7" t="s">
        <v>307</v>
      </c>
      <c r="E256" s="11" t="s">
        <v>64</v>
      </c>
      <c r="F256" s="7"/>
      <c r="G256" s="16">
        <f>G257</f>
        <v>1219</v>
      </c>
    </row>
    <row r="257" spans="1:7" ht="12.75" customHeight="1">
      <c r="A257" s="2" t="s">
        <v>106</v>
      </c>
      <c r="B257" s="7" t="s">
        <v>125</v>
      </c>
      <c r="C257" s="7" t="s">
        <v>9</v>
      </c>
      <c r="D257" s="7" t="s">
        <v>307</v>
      </c>
      <c r="E257" s="7" t="s">
        <v>66</v>
      </c>
      <c r="F257" s="7" t="s">
        <v>62</v>
      </c>
      <c r="G257" s="16">
        <v>1219</v>
      </c>
    </row>
    <row r="258" spans="1:7" ht="24" customHeight="1">
      <c r="A258" s="2" t="s">
        <v>201</v>
      </c>
      <c r="B258" s="7" t="s">
        <v>125</v>
      </c>
      <c r="C258" s="7" t="s">
        <v>9</v>
      </c>
      <c r="D258" s="7" t="s">
        <v>307</v>
      </c>
      <c r="E258" s="7" t="s">
        <v>200</v>
      </c>
      <c r="F258" s="7"/>
      <c r="G258" s="16">
        <f>G259</f>
        <v>152</v>
      </c>
    </row>
    <row r="259" spans="1:7" ht="24" customHeight="1">
      <c r="A259" s="2" t="s">
        <v>202</v>
      </c>
      <c r="B259" s="7" t="s">
        <v>125</v>
      </c>
      <c r="C259" s="7" t="s">
        <v>9</v>
      </c>
      <c r="D259" s="7" t="s">
        <v>307</v>
      </c>
      <c r="E259" s="7" t="s">
        <v>203</v>
      </c>
      <c r="F259" s="7"/>
      <c r="G259" s="16">
        <f>G260</f>
        <v>152</v>
      </c>
    </row>
    <row r="260" spans="1:7" ht="24" customHeight="1">
      <c r="A260" s="2" t="s">
        <v>202</v>
      </c>
      <c r="B260" s="7" t="s">
        <v>125</v>
      </c>
      <c r="C260" s="7" t="s">
        <v>9</v>
      </c>
      <c r="D260" s="7" t="s">
        <v>307</v>
      </c>
      <c r="E260" s="7" t="s">
        <v>203</v>
      </c>
      <c r="F260" s="7"/>
      <c r="G260" s="16">
        <v>152</v>
      </c>
    </row>
    <row r="261" spans="1:7" ht="12.75" customHeight="1">
      <c r="A261" s="5" t="s">
        <v>178</v>
      </c>
      <c r="B261" s="6" t="s">
        <v>94</v>
      </c>
      <c r="C261" s="6"/>
      <c r="D261" s="6"/>
      <c r="E261" s="7"/>
      <c r="F261" s="6"/>
      <c r="G261" s="17">
        <f>G262+G277+G273</f>
        <v>45687</v>
      </c>
    </row>
    <row r="262" spans="1:7" ht="12.75" customHeight="1">
      <c r="A262" s="2" t="s">
        <v>28</v>
      </c>
      <c r="B262" s="7" t="s">
        <v>94</v>
      </c>
      <c r="C262" s="7" t="s">
        <v>9</v>
      </c>
      <c r="D262" s="7"/>
      <c r="E262" s="6"/>
      <c r="F262" s="7"/>
      <c r="G262" s="18">
        <f>G263+G269</f>
        <v>6359</v>
      </c>
    </row>
    <row r="263" spans="1:7" ht="24" customHeight="1">
      <c r="A263" s="2" t="s">
        <v>119</v>
      </c>
      <c r="B263" s="7" t="s">
        <v>94</v>
      </c>
      <c r="C263" s="7" t="s">
        <v>9</v>
      </c>
      <c r="D263" s="7" t="s">
        <v>22</v>
      </c>
      <c r="E263" s="7"/>
      <c r="F263" s="6"/>
      <c r="G263" s="18">
        <f>G264+G267</f>
        <v>3965</v>
      </c>
    </row>
    <row r="264" spans="1:7" ht="22.5" customHeight="1">
      <c r="A264" s="2" t="s">
        <v>65</v>
      </c>
      <c r="B264" s="7" t="s">
        <v>94</v>
      </c>
      <c r="C264" s="7" t="s">
        <v>9</v>
      </c>
      <c r="D264" s="7" t="s">
        <v>22</v>
      </c>
      <c r="E264" s="7" t="s">
        <v>64</v>
      </c>
      <c r="F264" s="6"/>
      <c r="G264" s="18">
        <f>G265</f>
        <v>3965</v>
      </c>
    </row>
    <row r="265" spans="1:7" ht="12.75" customHeight="1">
      <c r="A265" s="2" t="s">
        <v>31</v>
      </c>
      <c r="B265" s="7" t="s">
        <v>94</v>
      </c>
      <c r="C265" s="7" t="s">
        <v>9</v>
      </c>
      <c r="D265" s="7" t="s">
        <v>22</v>
      </c>
      <c r="E265" s="7" t="s">
        <v>64</v>
      </c>
      <c r="F265" s="7"/>
      <c r="G265" s="16">
        <f>G266</f>
        <v>3965</v>
      </c>
    </row>
    <row r="266" spans="1:7" ht="12.75" customHeight="1">
      <c r="A266" s="2" t="s">
        <v>104</v>
      </c>
      <c r="B266" s="7" t="s">
        <v>94</v>
      </c>
      <c r="C266" s="7" t="s">
        <v>9</v>
      </c>
      <c r="D266" s="7" t="s">
        <v>22</v>
      </c>
      <c r="E266" s="7" t="s">
        <v>66</v>
      </c>
      <c r="F266" s="7" t="s">
        <v>62</v>
      </c>
      <c r="G266" s="16">
        <v>3965</v>
      </c>
    </row>
    <row r="267" spans="1:7" ht="22.5" customHeight="1">
      <c r="A267" s="2" t="s">
        <v>196</v>
      </c>
      <c r="B267" s="7" t="s">
        <v>94</v>
      </c>
      <c r="C267" s="7" t="s">
        <v>9</v>
      </c>
      <c r="D267" s="7" t="s">
        <v>22</v>
      </c>
      <c r="E267" s="7" t="s">
        <v>195</v>
      </c>
      <c r="F267" s="7"/>
      <c r="G267" s="16">
        <f>G268</f>
        <v>0</v>
      </c>
    </row>
    <row r="268" spans="1:7" ht="12.75" customHeight="1">
      <c r="A268" s="2" t="s">
        <v>104</v>
      </c>
      <c r="B268" s="7" t="s">
        <v>94</v>
      </c>
      <c r="C268" s="7" t="s">
        <v>9</v>
      </c>
      <c r="D268" s="7" t="s">
        <v>22</v>
      </c>
      <c r="E268" s="7" t="s">
        <v>195</v>
      </c>
      <c r="F268" s="7" t="s">
        <v>62</v>
      </c>
      <c r="G268" s="16">
        <v>0</v>
      </c>
    </row>
    <row r="269" spans="1:7" ht="12.75" customHeight="1">
      <c r="A269" s="2" t="s">
        <v>100</v>
      </c>
      <c r="B269" s="7" t="s">
        <v>94</v>
      </c>
      <c r="C269" s="7" t="s">
        <v>9</v>
      </c>
      <c r="D269" s="7" t="s">
        <v>307</v>
      </c>
      <c r="E269" s="7"/>
      <c r="F269" s="7"/>
      <c r="G269" s="16">
        <f>G270</f>
        <v>2394</v>
      </c>
    </row>
    <row r="270" spans="1:7" ht="12.75" customHeight="1">
      <c r="A270" s="2" t="s">
        <v>189</v>
      </c>
      <c r="B270" s="7" t="s">
        <v>94</v>
      </c>
      <c r="C270" s="7" t="s">
        <v>9</v>
      </c>
      <c r="D270" s="7" t="s">
        <v>307</v>
      </c>
      <c r="E270" s="7" t="s">
        <v>190</v>
      </c>
      <c r="F270" s="7"/>
      <c r="G270" s="16">
        <f>G271</f>
        <v>2394</v>
      </c>
    </row>
    <row r="271" spans="1:7" ht="12.75" customHeight="1">
      <c r="A271" s="2" t="s">
        <v>191</v>
      </c>
      <c r="B271" s="7" t="s">
        <v>94</v>
      </c>
      <c r="C271" s="7" t="s">
        <v>9</v>
      </c>
      <c r="D271" s="7" t="s">
        <v>307</v>
      </c>
      <c r="E271" s="7" t="s">
        <v>188</v>
      </c>
      <c r="F271" s="7"/>
      <c r="G271" s="16">
        <f>G272</f>
        <v>2394</v>
      </c>
    </row>
    <row r="272" spans="1:7" ht="12.75" customHeight="1">
      <c r="A272" s="2" t="s">
        <v>104</v>
      </c>
      <c r="B272" s="7" t="s">
        <v>94</v>
      </c>
      <c r="C272" s="7" t="s">
        <v>9</v>
      </c>
      <c r="D272" s="7" t="s">
        <v>307</v>
      </c>
      <c r="E272" s="7" t="s">
        <v>188</v>
      </c>
      <c r="F272" s="7" t="s">
        <v>62</v>
      </c>
      <c r="G272" s="16">
        <f>2422-28</f>
        <v>2394</v>
      </c>
    </row>
    <row r="273" spans="1:7" ht="12.75" customHeight="1">
      <c r="A273" s="2" t="s">
        <v>33</v>
      </c>
      <c r="B273" s="7" t="s">
        <v>94</v>
      </c>
      <c r="C273" s="7" t="s">
        <v>312</v>
      </c>
      <c r="D273" s="7"/>
      <c r="E273" s="7"/>
      <c r="F273" s="7"/>
      <c r="G273" s="16">
        <f>G274</f>
        <v>233</v>
      </c>
    </row>
    <row r="274" spans="1:7" ht="12.75" customHeight="1">
      <c r="A274" s="2" t="s">
        <v>314</v>
      </c>
      <c r="B274" s="7" t="s">
        <v>94</v>
      </c>
      <c r="C274" s="7" t="s">
        <v>312</v>
      </c>
      <c r="D274" s="7" t="s">
        <v>313</v>
      </c>
      <c r="E274" s="7"/>
      <c r="F274" s="7"/>
      <c r="G274" s="18">
        <f>G275</f>
        <v>233</v>
      </c>
    </row>
    <row r="275" spans="1:7" ht="12.75" customHeight="1">
      <c r="A275" s="2" t="s">
        <v>21</v>
      </c>
      <c r="B275" s="7" t="s">
        <v>94</v>
      </c>
      <c r="C275" s="7" t="s">
        <v>312</v>
      </c>
      <c r="D275" s="7" t="s">
        <v>313</v>
      </c>
      <c r="E275" s="7" t="s">
        <v>84</v>
      </c>
      <c r="F275" s="7"/>
      <c r="G275" s="18">
        <f>G276</f>
        <v>233</v>
      </c>
    </row>
    <row r="276" spans="1:7" ht="12.75" customHeight="1">
      <c r="A276" s="2" t="s">
        <v>37</v>
      </c>
      <c r="B276" s="7" t="s">
        <v>94</v>
      </c>
      <c r="C276" s="7" t="s">
        <v>312</v>
      </c>
      <c r="D276" s="7" t="s">
        <v>313</v>
      </c>
      <c r="E276" s="7" t="s">
        <v>85</v>
      </c>
      <c r="F276" s="7" t="s">
        <v>57</v>
      </c>
      <c r="G276" s="16">
        <v>233</v>
      </c>
    </row>
    <row r="277" spans="1:7" ht="22.5">
      <c r="A277" s="2" t="s">
        <v>315</v>
      </c>
      <c r="B277" s="7" t="s">
        <v>94</v>
      </c>
      <c r="C277" s="7" t="s">
        <v>316</v>
      </c>
      <c r="D277" s="7"/>
      <c r="E277" s="7"/>
      <c r="F277" s="7"/>
      <c r="G277" s="18">
        <f>G278+G282</f>
        <v>39095</v>
      </c>
    </row>
    <row r="278" spans="1:7" ht="22.5">
      <c r="A278" s="2" t="s">
        <v>317</v>
      </c>
      <c r="B278" s="7" t="s">
        <v>94</v>
      </c>
      <c r="C278" s="7" t="s">
        <v>316</v>
      </c>
      <c r="D278" s="7" t="s">
        <v>318</v>
      </c>
      <c r="E278" s="7"/>
      <c r="F278" s="7"/>
      <c r="G278" s="16">
        <f>G279</f>
        <v>29623</v>
      </c>
    </row>
    <row r="279" spans="1:7" ht="12.75">
      <c r="A279" s="2" t="s">
        <v>152</v>
      </c>
      <c r="B279" s="7" t="s">
        <v>94</v>
      </c>
      <c r="C279" s="7" t="s">
        <v>316</v>
      </c>
      <c r="D279" s="7" t="s">
        <v>318</v>
      </c>
      <c r="E279" s="7" t="s">
        <v>88</v>
      </c>
      <c r="F279" s="7"/>
      <c r="G279" s="16">
        <f>G280+G281</f>
        <v>29623</v>
      </c>
    </row>
    <row r="280" spans="1:7" ht="22.5" customHeight="1">
      <c r="A280" s="2" t="s">
        <v>121</v>
      </c>
      <c r="B280" s="7" t="s">
        <v>94</v>
      </c>
      <c r="C280" s="7" t="s">
        <v>316</v>
      </c>
      <c r="D280" s="7" t="s">
        <v>318</v>
      </c>
      <c r="E280" s="7" t="s">
        <v>153</v>
      </c>
      <c r="F280" s="7" t="s">
        <v>58</v>
      </c>
      <c r="G280" s="16">
        <v>329</v>
      </c>
    </row>
    <row r="281" spans="1:7" ht="22.5" customHeight="1">
      <c r="A281" s="2" t="s">
        <v>120</v>
      </c>
      <c r="B281" s="7" t="s">
        <v>94</v>
      </c>
      <c r="C281" s="7" t="s">
        <v>316</v>
      </c>
      <c r="D281" s="7" t="s">
        <v>318</v>
      </c>
      <c r="E281" s="7" t="s">
        <v>95</v>
      </c>
      <c r="F281" s="7" t="s">
        <v>58</v>
      </c>
      <c r="G281" s="16">
        <v>29294</v>
      </c>
    </row>
    <row r="282" spans="1:7" ht="22.5">
      <c r="A282" s="2" t="s">
        <v>320</v>
      </c>
      <c r="B282" s="7" t="s">
        <v>94</v>
      </c>
      <c r="C282" s="7" t="s">
        <v>316</v>
      </c>
      <c r="D282" s="7" t="s">
        <v>319</v>
      </c>
      <c r="E282" s="7"/>
      <c r="F282" s="7"/>
      <c r="G282" s="16">
        <f>G283</f>
        <v>9472</v>
      </c>
    </row>
    <row r="283" spans="1:7" ht="12.75" customHeight="1">
      <c r="A283" s="2" t="s">
        <v>32</v>
      </c>
      <c r="B283" s="7" t="s">
        <v>94</v>
      </c>
      <c r="C283" s="7" t="s">
        <v>316</v>
      </c>
      <c r="D283" s="7" t="s">
        <v>319</v>
      </c>
      <c r="E283" s="7" t="s">
        <v>142</v>
      </c>
      <c r="F283" s="7"/>
      <c r="G283" s="16">
        <f>G284</f>
        <v>9472</v>
      </c>
    </row>
    <row r="284" spans="1:7" ht="12.75">
      <c r="A284" s="2" t="s">
        <v>143</v>
      </c>
      <c r="B284" s="7" t="s">
        <v>94</v>
      </c>
      <c r="C284" s="7" t="s">
        <v>316</v>
      </c>
      <c r="D284" s="7" t="s">
        <v>319</v>
      </c>
      <c r="E284" s="7" t="s">
        <v>144</v>
      </c>
      <c r="F284" s="7" t="s">
        <v>145</v>
      </c>
      <c r="G284" s="16">
        <f>11599-2127</f>
        <v>9472</v>
      </c>
    </row>
    <row r="285" spans="1:7" ht="12.75">
      <c r="A285" s="5" t="s">
        <v>51</v>
      </c>
      <c r="B285" s="6"/>
      <c r="C285" s="6"/>
      <c r="D285" s="6"/>
      <c r="E285" s="7"/>
      <c r="F285" s="6"/>
      <c r="G285" s="17">
        <f>G252+G214+G151+G261+G97+G17+G10</f>
        <v>328981.9999999999</v>
      </c>
    </row>
    <row r="286" spans="1:7" ht="12.75">
      <c r="A286" s="8"/>
      <c r="B286" s="8"/>
      <c r="C286" s="8"/>
      <c r="D286" s="8"/>
      <c r="E286" s="12"/>
      <c r="F286" s="8"/>
      <c r="G286" s="10">
        <f>327926.4-G285</f>
        <v>-1055.5999999998603</v>
      </c>
    </row>
    <row r="287" spans="1:7" ht="12.75">
      <c r="A287" s="8"/>
      <c r="B287" s="8"/>
      <c r="C287" s="8"/>
      <c r="D287" s="8"/>
      <c r="E287" s="8"/>
      <c r="F287" s="8"/>
      <c r="G287" s="8">
        <f>-845+1056</f>
        <v>211</v>
      </c>
    </row>
    <row r="288" spans="1:7" ht="12.75">
      <c r="A288" s="8"/>
      <c r="B288" s="8"/>
      <c r="C288" s="8"/>
      <c r="D288" s="8"/>
      <c r="E288" s="8"/>
      <c r="F288" s="8"/>
      <c r="G288" s="28">
        <f>G285+1047.7</f>
        <v>330029.6999999999</v>
      </c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  <row r="411" spans="1:7" ht="12.75">
      <c r="A411" s="8"/>
      <c r="B411" s="8"/>
      <c r="C411" s="8"/>
      <c r="D411" s="8"/>
      <c r="E411" s="8"/>
      <c r="F411" s="8"/>
      <c r="G411" s="8"/>
    </row>
    <row r="412" spans="1:7" ht="12.75">
      <c r="A412" s="8"/>
      <c r="B412" s="8"/>
      <c r="C412" s="8"/>
      <c r="D412" s="8"/>
      <c r="E412" s="8"/>
      <c r="F412" s="8"/>
      <c r="G412" s="8"/>
    </row>
    <row r="413" spans="1:7" ht="12.75">
      <c r="A413" s="8"/>
      <c r="B413" s="8"/>
      <c r="C413" s="8"/>
      <c r="D413" s="8"/>
      <c r="E413" s="8"/>
      <c r="F413" s="8"/>
      <c r="G413" s="8"/>
    </row>
    <row r="414" spans="1:7" ht="12.75">
      <c r="A414" s="8"/>
      <c r="B414" s="8"/>
      <c r="C414" s="8"/>
      <c r="D414" s="8"/>
      <c r="E414" s="8"/>
      <c r="F414" s="8"/>
      <c r="G414" s="8"/>
    </row>
    <row r="415" spans="1:7" ht="12.75">
      <c r="A415" s="8"/>
      <c r="B415" s="8"/>
      <c r="C415" s="8"/>
      <c r="D415" s="8"/>
      <c r="E415" s="8"/>
      <c r="F415" s="8"/>
      <c r="G415" s="8"/>
    </row>
    <row r="416" spans="1:7" ht="12.75">
      <c r="A416" s="8"/>
      <c r="B416" s="8"/>
      <c r="C416" s="8"/>
      <c r="D416" s="8"/>
      <c r="E416" s="8"/>
      <c r="F416" s="8"/>
      <c r="G416" s="8"/>
    </row>
    <row r="417" spans="1:7" ht="12.75">
      <c r="A417" s="8"/>
      <c r="B417" s="8"/>
      <c r="C417" s="8"/>
      <c r="D417" s="8"/>
      <c r="E417" s="8"/>
      <c r="F417" s="8"/>
      <c r="G417" s="8"/>
    </row>
    <row r="418" spans="1:7" ht="12.75">
      <c r="A418" s="8"/>
      <c r="B418" s="8"/>
      <c r="C418" s="8"/>
      <c r="D418" s="8"/>
      <c r="E418" s="8"/>
      <c r="F418" s="8"/>
      <c r="G418" s="8"/>
    </row>
    <row r="419" spans="1:7" ht="12.75">
      <c r="A419" s="8"/>
      <c r="B419" s="8"/>
      <c r="C419" s="8"/>
      <c r="D419" s="8"/>
      <c r="E419" s="8"/>
      <c r="F419" s="8"/>
      <c r="G419" s="8"/>
    </row>
    <row r="420" spans="1:7" ht="12.75">
      <c r="A420" s="8"/>
      <c r="B420" s="8"/>
      <c r="C420" s="8"/>
      <c r="D420" s="8"/>
      <c r="E420" s="8"/>
      <c r="F420" s="8"/>
      <c r="G420" s="8"/>
    </row>
    <row r="421" spans="1:7" ht="12.75">
      <c r="A421" s="8"/>
      <c r="B421" s="8"/>
      <c r="C421" s="8"/>
      <c r="D421" s="8"/>
      <c r="E421" s="8"/>
      <c r="F421" s="8"/>
      <c r="G421" s="8"/>
    </row>
    <row r="422" spans="1:7" ht="12.75">
      <c r="A422" s="8"/>
      <c r="B422" s="8"/>
      <c r="C422" s="8"/>
      <c r="D422" s="8"/>
      <c r="E422" s="8"/>
      <c r="F422" s="8"/>
      <c r="G422" s="8"/>
    </row>
    <row r="423" spans="1:7" ht="12.75">
      <c r="A423" s="8"/>
      <c r="B423" s="8"/>
      <c r="C423" s="8"/>
      <c r="D423" s="8"/>
      <c r="E423" s="8"/>
      <c r="F423" s="8"/>
      <c r="G423" s="8"/>
    </row>
    <row r="424" spans="1:7" ht="12.75">
      <c r="A424" s="8"/>
      <c r="B424" s="8"/>
      <c r="C424" s="8"/>
      <c r="D424" s="8"/>
      <c r="E424" s="8"/>
      <c r="F424" s="8"/>
      <c r="G424" s="8"/>
    </row>
    <row r="425" spans="1:7" ht="12.75">
      <c r="A425" s="8"/>
      <c r="B425" s="8"/>
      <c r="C425" s="8"/>
      <c r="D425" s="8"/>
      <c r="E425" s="8"/>
      <c r="F425" s="8"/>
      <c r="G425" s="8"/>
    </row>
    <row r="426" spans="1:7" ht="12.75">
      <c r="A426" s="8"/>
      <c r="B426" s="8"/>
      <c r="C426" s="8"/>
      <c r="D426" s="8"/>
      <c r="E426" s="8"/>
      <c r="F426" s="8"/>
      <c r="G426" s="8"/>
    </row>
    <row r="427" spans="1:7" ht="12.75">
      <c r="A427" s="8"/>
      <c r="B427" s="8"/>
      <c r="C427" s="8"/>
      <c r="D427" s="8"/>
      <c r="E427" s="8"/>
      <c r="F427" s="8"/>
      <c r="G427" s="8"/>
    </row>
  </sheetData>
  <sheetProtection/>
  <mergeCells count="12">
    <mergeCell ref="D1:G1"/>
    <mergeCell ref="D2:G2"/>
    <mergeCell ref="D3:G3"/>
    <mergeCell ref="A6:G6"/>
    <mergeCell ref="C8:C9"/>
    <mergeCell ref="D8:D9"/>
    <mergeCell ref="A7:E7"/>
    <mergeCell ref="G8:G9"/>
    <mergeCell ref="E8:E9"/>
    <mergeCell ref="F8:F9"/>
    <mergeCell ref="B8:B9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L73" sqref="L73"/>
    </sheetView>
  </sheetViews>
  <sheetFormatPr defaultColWidth="9.00390625" defaultRowHeight="12.75"/>
  <cols>
    <col min="1" max="1" width="71.125" style="0" customWidth="1"/>
    <col min="2" max="2" width="4.875" style="0" bestFit="1" customWidth="1"/>
    <col min="3" max="3" width="3.375" style="0" customWidth="1"/>
    <col min="4" max="4" width="3.00390625" style="0" bestFit="1" customWidth="1"/>
    <col min="5" max="5" width="13.875" style="0" customWidth="1"/>
    <col min="6" max="6" width="4.00390625" style="0" customWidth="1"/>
    <col min="7" max="7" width="7.75390625" style="0" customWidth="1"/>
    <col min="8" max="8" width="8.25390625" style="0" customWidth="1"/>
    <col min="9" max="9" width="8.75390625" style="0" customWidth="1"/>
    <col min="10" max="10" width="16.875" style="0" customWidth="1"/>
  </cols>
  <sheetData>
    <row r="1" spans="1:9" ht="12.75">
      <c r="A1" s="66"/>
      <c r="B1" s="66"/>
      <c r="C1" s="66"/>
      <c r="D1" s="66"/>
      <c r="E1" s="123"/>
      <c r="F1" s="123"/>
      <c r="G1" s="123"/>
      <c r="H1" s="123"/>
      <c r="I1" s="123"/>
    </row>
    <row r="2" spans="1:9" ht="12.75">
      <c r="A2" s="66"/>
      <c r="B2" s="66"/>
      <c r="C2" s="66"/>
      <c r="D2" s="66"/>
      <c r="E2" s="123" t="s">
        <v>473</v>
      </c>
      <c r="F2" s="123"/>
      <c r="G2" s="123"/>
      <c r="H2" s="123"/>
      <c r="I2" s="123"/>
    </row>
    <row r="3" spans="1:9" ht="12.75">
      <c r="A3" s="67"/>
      <c r="B3" s="67"/>
      <c r="C3" s="67"/>
      <c r="D3" s="67"/>
      <c r="E3" s="122" t="s">
        <v>484</v>
      </c>
      <c r="F3" s="122"/>
      <c r="G3" s="122"/>
      <c r="H3" s="122"/>
      <c r="I3" s="122"/>
    </row>
    <row r="4" spans="1:9" ht="15.75" customHeight="1">
      <c r="A4" s="67"/>
      <c r="B4" s="67"/>
      <c r="C4" s="67"/>
      <c r="D4" s="67"/>
      <c r="E4" s="122" t="s">
        <v>485</v>
      </c>
      <c r="F4" s="122"/>
      <c r="G4" s="122"/>
      <c r="H4" s="122"/>
      <c r="I4" s="122"/>
    </row>
    <row r="5" spans="1:9" ht="29.25" customHeight="1">
      <c r="A5" s="124" t="s">
        <v>466</v>
      </c>
      <c r="B5" s="125"/>
      <c r="C5" s="125"/>
      <c r="D5" s="125"/>
      <c r="E5" s="125"/>
      <c r="F5" s="125"/>
      <c r="G5" s="125"/>
      <c r="H5" s="125"/>
      <c r="I5" s="125"/>
    </row>
    <row r="6" spans="1:9" ht="31.5" customHeight="1">
      <c r="A6" s="126"/>
      <c r="B6" s="126"/>
      <c r="C6" s="126"/>
      <c r="D6" s="126"/>
      <c r="E6" s="126"/>
      <c r="F6" s="126"/>
      <c r="G6" s="126"/>
      <c r="H6" s="126"/>
      <c r="I6" s="126"/>
    </row>
    <row r="7" spans="1:9" ht="12.75">
      <c r="A7" s="127"/>
      <c r="B7" s="128"/>
      <c r="C7" s="128"/>
      <c r="D7" s="128"/>
      <c r="E7" s="129"/>
      <c r="F7" s="76" t="s">
        <v>397</v>
      </c>
      <c r="G7" s="77"/>
      <c r="H7" s="77"/>
      <c r="I7" s="76" t="s">
        <v>399</v>
      </c>
    </row>
    <row r="8" spans="1:13" ht="21" customHeight="1">
      <c r="A8" s="115"/>
      <c r="B8" s="116" t="s">
        <v>52</v>
      </c>
      <c r="C8" s="117" t="s">
        <v>4</v>
      </c>
      <c r="D8" s="117" t="s">
        <v>5</v>
      </c>
      <c r="E8" s="116" t="s">
        <v>6</v>
      </c>
      <c r="F8" s="116" t="s">
        <v>7</v>
      </c>
      <c r="G8" s="117">
        <v>2022</v>
      </c>
      <c r="H8" s="117">
        <v>2023</v>
      </c>
      <c r="I8" s="117">
        <v>2024</v>
      </c>
      <c r="M8" s="90"/>
    </row>
    <row r="9" spans="1:9" ht="9" customHeight="1">
      <c r="A9" s="115"/>
      <c r="B9" s="116"/>
      <c r="C9" s="118"/>
      <c r="D9" s="118"/>
      <c r="E9" s="116"/>
      <c r="F9" s="116"/>
      <c r="G9" s="120"/>
      <c r="H9" s="120"/>
      <c r="I9" s="118"/>
    </row>
    <row r="10" spans="1:9" ht="3" customHeight="1">
      <c r="A10" s="115"/>
      <c r="B10" s="116"/>
      <c r="C10" s="119"/>
      <c r="D10" s="119"/>
      <c r="E10" s="116"/>
      <c r="F10" s="116"/>
      <c r="G10" s="121"/>
      <c r="H10" s="121"/>
      <c r="I10" s="119"/>
    </row>
    <row r="11" spans="1:9" ht="12.75" customHeight="1">
      <c r="A11" s="83" t="s">
        <v>426</v>
      </c>
      <c r="B11" s="84"/>
      <c r="C11" s="72"/>
      <c r="D11" s="72"/>
      <c r="E11" s="84"/>
      <c r="F11" s="84"/>
      <c r="G11" s="80">
        <v>17564.4</v>
      </c>
      <c r="H11" s="80">
        <v>10240.1</v>
      </c>
      <c r="I11" s="80">
        <v>10241.2</v>
      </c>
    </row>
    <row r="12" spans="1:9" ht="12.75">
      <c r="A12" s="65" t="s">
        <v>427</v>
      </c>
      <c r="B12" s="73" t="s">
        <v>423</v>
      </c>
      <c r="C12" s="73" t="s">
        <v>330</v>
      </c>
      <c r="D12" s="73" t="s">
        <v>331</v>
      </c>
      <c r="E12" s="74"/>
      <c r="F12" s="74"/>
      <c r="G12" s="78">
        <v>4289.4</v>
      </c>
      <c r="H12" s="78">
        <v>3939.7</v>
      </c>
      <c r="I12" s="78">
        <v>3939.7</v>
      </c>
    </row>
    <row r="13" spans="1:9" ht="24">
      <c r="A13" s="65" t="s">
        <v>428</v>
      </c>
      <c r="B13" s="73" t="s">
        <v>423</v>
      </c>
      <c r="C13" s="73" t="s">
        <v>330</v>
      </c>
      <c r="D13" s="73" t="s">
        <v>333</v>
      </c>
      <c r="E13" s="73"/>
      <c r="F13" s="73"/>
      <c r="G13" s="78">
        <v>987.3</v>
      </c>
      <c r="H13" s="78">
        <v>987.3</v>
      </c>
      <c r="I13" s="78">
        <v>987.3</v>
      </c>
    </row>
    <row r="14" spans="1:9" ht="12.75">
      <c r="A14" s="85" t="s">
        <v>436</v>
      </c>
      <c r="B14" s="73" t="s">
        <v>423</v>
      </c>
      <c r="C14" s="74" t="s">
        <v>330</v>
      </c>
      <c r="D14" s="74" t="s">
        <v>333</v>
      </c>
      <c r="E14" s="74" t="s">
        <v>408</v>
      </c>
      <c r="F14" s="74"/>
      <c r="G14" s="78">
        <v>987.3</v>
      </c>
      <c r="H14" s="78">
        <v>987.3</v>
      </c>
      <c r="I14" s="78">
        <v>987.3</v>
      </c>
    </row>
    <row r="15" spans="1:9" ht="48">
      <c r="A15" s="88" t="s">
        <v>429</v>
      </c>
      <c r="B15" s="73" t="s">
        <v>423</v>
      </c>
      <c r="C15" s="74" t="s">
        <v>330</v>
      </c>
      <c r="D15" s="74" t="s">
        <v>333</v>
      </c>
      <c r="E15" s="74" t="s">
        <v>408</v>
      </c>
      <c r="F15" s="74" t="s">
        <v>392</v>
      </c>
      <c r="G15" s="78">
        <v>987.3</v>
      </c>
      <c r="H15" s="78">
        <v>987.3</v>
      </c>
      <c r="I15" s="78">
        <v>987.3</v>
      </c>
    </row>
    <row r="16" spans="1:9" ht="36">
      <c r="A16" s="65" t="s">
        <v>398</v>
      </c>
      <c r="B16" s="73" t="s">
        <v>423</v>
      </c>
      <c r="C16" s="73" t="s">
        <v>330</v>
      </c>
      <c r="D16" s="73" t="s">
        <v>336</v>
      </c>
      <c r="E16" s="73"/>
      <c r="F16" s="73"/>
      <c r="G16" s="78">
        <v>2807.1</v>
      </c>
      <c r="H16" s="78">
        <v>2807.7</v>
      </c>
      <c r="I16" s="78">
        <v>2807.7</v>
      </c>
    </row>
    <row r="17" spans="1:9" ht="12.75">
      <c r="A17" s="68" t="s">
        <v>430</v>
      </c>
      <c r="B17" s="73" t="s">
        <v>423</v>
      </c>
      <c r="C17" s="74" t="s">
        <v>330</v>
      </c>
      <c r="D17" s="74" t="s">
        <v>336</v>
      </c>
      <c r="E17" s="74" t="s">
        <v>409</v>
      </c>
      <c r="F17" s="73"/>
      <c r="G17" s="79">
        <v>2167.6</v>
      </c>
      <c r="H17" s="79">
        <v>2168.2</v>
      </c>
      <c r="I17" s="79">
        <v>2168.2</v>
      </c>
    </row>
    <row r="18" spans="1:9" ht="48">
      <c r="A18" s="86" t="s">
        <v>431</v>
      </c>
      <c r="B18" s="73" t="s">
        <v>423</v>
      </c>
      <c r="C18" s="74" t="s">
        <v>330</v>
      </c>
      <c r="D18" s="74" t="s">
        <v>336</v>
      </c>
      <c r="E18" s="74" t="s">
        <v>409</v>
      </c>
      <c r="F18" s="74" t="s">
        <v>392</v>
      </c>
      <c r="G18" s="79">
        <v>1596.1</v>
      </c>
      <c r="H18" s="79">
        <v>1596.7</v>
      </c>
      <c r="I18" s="79">
        <v>1596.7</v>
      </c>
    </row>
    <row r="19" spans="1:9" ht="24">
      <c r="A19" s="68" t="s">
        <v>432</v>
      </c>
      <c r="B19" s="73" t="s">
        <v>423</v>
      </c>
      <c r="C19" s="74" t="s">
        <v>330</v>
      </c>
      <c r="D19" s="74" t="s">
        <v>336</v>
      </c>
      <c r="E19" s="74" t="s">
        <v>409</v>
      </c>
      <c r="F19" s="74" t="s">
        <v>393</v>
      </c>
      <c r="G19" s="79">
        <v>472.5</v>
      </c>
      <c r="H19" s="79">
        <v>472.5</v>
      </c>
      <c r="I19" s="79">
        <v>472.5</v>
      </c>
    </row>
    <row r="20" spans="1:9" ht="12.75">
      <c r="A20" s="68" t="s">
        <v>433</v>
      </c>
      <c r="B20" s="73" t="s">
        <v>423</v>
      </c>
      <c r="C20" s="74" t="s">
        <v>330</v>
      </c>
      <c r="D20" s="74" t="s">
        <v>336</v>
      </c>
      <c r="E20" s="74" t="s">
        <v>409</v>
      </c>
      <c r="F20" s="74" t="s">
        <v>394</v>
      </c>
      <c r="G20" s="79">
        <v>99</v>
      </c>
      <c r="H20" s="79">
        <v>99</v>
      </c>
      <c r="I20" s="79">
        <v>99</v>
      </c>
    </row>
    <row r="21" spans="1:9" ht="12.75">
      <c r="A21" s="68" t="s">
        <v>434</v>
      </c>
      <c r="B21" s="73" t="s">
        <v>423</v>
      </c>
      <c r="C21" s="74" t="s">
        <v>330</v>
      </c>
      <c r="D21" s="74" t="s">
        <v>336</v>
      </c>
      <c r="E21" s="74" t="s">
        <v>410</v>
      </c>
      <c r="F21" s="74"/>
      <c r="G21" s="79">
        <v>639.5</v>
      </c>
      <c r="H21" s="79">
        <v>639.5</v>
      </c>
      <c r="I21" s="79">
        <v>639.5</v>
      </c>
    </row>
    <row r="22" spans="1:9" ht="48">
      <c r="A22" s="88" t="s">
        <v>435</v>
      </c>
      <c r="B22" s="73" t="s">
        <v>423</v>
      </c>
      <c r="C22" s="74" t="s">
        <v>330</v>
      </c>
      <c r="D22" s="74" t="s">
        <v>336</v>
      </c>
      <c r="E22" s="74" t="s">
        <v>410</v>
      </c>
      <c r="F22" s="74" t="s">
        <v>392</v>
      </c>
      <c r="G22" s="79">
        <v>639.5</v>
      </c>
      <c r="H22" s="79">
        <v>639.5</v>
      </c>
      <c r="I22" s="79">
        <v>639.5</v>
      </c>
    </row>
    <row r="23" spans="1:9" ht="22.5" customHeight="1">
      <c r="A23" s="95" t="s">
        <v>475</v>
      </c>
      <c r="B23" s="73" t="s">
        <v>423</v>
      </c>
      <c r="C23" s="96" t="s">
        <v>330</v>
      </c>
      <c r="D23" s="96" t="s">
        <v>354</v>
      </c>
      <c r="E23" s="97"/>
      <c r="F23" s="96"/>
      <c r="G23" s="98">
        <v>217.9</v>
      </c>
      <c r="H23" s="104" t="s">
        <v>479</v>
      </c>
      <c r="I23" s="98">
        <v>0</v>
      </c>
    </row>
    <row r="24" spans="1:9" ht="24">
      <c r="A24" s="99" t="s">
        <v>477</v>
      </c>
      <c r="B24" s="73" t="s">
        <v>423</v>
      </c>
      <c r="C24" s="100" t="s">
        <v>330</v>
      </c>
      <c r="D24" s="100" t="s">
        <v>354</v>
      </c>
      <c r="E24" s="101" t="s">
        <v>478</v>
      </c>
      <c r="F24" s="100"/>
      <c r="G24" s="102">
        <v>217.9</v>
      </c>
      <c r="H24" s="102">
        <f>H25</f>
        <v>0</v>
      </c>
      <c r="I24" s="102">
        <f>I25</f>
        <v>0</v>
      </c>
    </row>
    <row r="25" spans="1:9" ht="28.5" customHeight="1">
      <c r="A25" s="99" t="s">
        <v>476</v>
      </c>
      <c r="B25" s="73" t="s">
        <v>423</v>
      </c>
      <c r="C25" s="100" t="s">
        <v>330</v>
      </c>
      <c r="D25" s="100" t="s">
        <v>354</v>
      </c>
      <c r="E25" s="101" t="s">
        <v>478</v>
      </c>
      <c r="F25" s="100" t="s">
        <v>480</v>
      </c>
      <c r="G25" s="102">
        <v>217.9</v>
      </c>
      <c r="H25" s="103">
        <v>0</v>
      </c>
      <c r="I25" s="102">
        <v>0</v>
      </c>
    </row>
    <row r="26" spans="1:9" ht="12.75">
      <c r="A26" s="65" t="s">
        <v>400</v>
      </c>
      <c r="B26" s="73" t="s">
        <v>423</v>
      </c>
      <c r="C26" s="73" t="s">
        <v>330</v>
      </c>
      <c r="D26" s="73" t="s">
        <v>339</v>
      </c>
      <c r="E26" s="73"/>
      <c r="F26" s="73"/>
      <c r="G26" s="78">
        <v>30</v>
      </c>
      <c r="H26" s="78">
        <v>30</v>
      </c>
      <c r="I26" s="78">
        <v>30</v>
      </c>
    </row>
    <row r="27" spans="1:9" ht="12.75">
      <c r="A27" s="68" t="s">
        <v>424</v>
      </c>
      <c r="B27" s="73" t="s">
        <v>423</v>
      </c>
      <c r="C27" s="74" t="s">
        <v>330</v>
      </c>
      <c r="D27" s="74" t="s">
        <v>339</v>
      </c>
      <c r="E27" s="74" t="s">
        <v>411</v>
      </c>
      <c r="F27" s="74"/>
      <c r="G27" s="78">
        <v>30</v>
      </c>
      <c r="H27" s="78">
        <v>30</v>
      </c>
      <c r="I27" s="78">
        <v>30</v>
      </c>
    </row>
    <row r="28" spans="1:9" ht="12.75">
      <c r="A28" s="68" t="s">
        <v>396</v>
      </c>
      <c r="B28" s="73" t="s">
        <v>423</v>
      </c>
      <c r="C28" s="74" t="s">
        <v>330</v>
      </c>
      <c r="D28" s="74" t="s">
        <v>339</v>
      </c>
      <c r="E28" s="74" t="s">
        <v>411</v>
      </c>
      <c r="F28" s="74" t="s">
        <v>394</v>
      </c>
      <c r="G28" s="78">
        <v>30</v>
      </c>
      <c r="H28" s="78">
        <v>30</v>
      </c>
      <c r="I28" s="78">
        <v>30</v>
      </c>
    </row>
    <row r="29" spans="1:9" ht="12.75">
      <c r="A29" s="65" t="s">
        <v>100</v>
      </c>
      <c r="B29" s="73" t="s">
        <v>423</v>
      </c>
      <c r="C29" s="73" t="s">
        <v>330</v>
      </c>
      <c r="D29" s="73" t="s">
        <v>340</v>
      </c>
      <c r="E29" s="73"/>
      <c r="F29" s="73"/>
      <c r="G29" s="78">
        <v>247.1</v>
      </c>
      <c r="H29" s="78">
        <v>114.7</v>
      </c>
      <c r="I29" s="78">
        <v>114.7</v>
      </c>
    </row>
    <row r="30" spans="1:9" ht="33.75" customHeight="1">
      <c r="A30" s="65" t="s">
        <v>467</v>
      </c>
      <c r="B30" s="73" t="s">
        <v>423</v>
      </c>
      <c r="C30" s="73" t="s">
        <v>330</v>
      </c>
      <c r="D30" s="73" t="s">
        <v>340</v>
      </c>
      <c r="E30" s="73" t="s">
        <v>468</v>
      </c>
      <c r="F30" s="73"/>
      <c r="G30" s="78">
        <v>132.4</v>
      </c>
      <c r="H30" s="78">
        <v>0</v>
      </c>
      <c r="I30" s="78">
        <v>0</v>
      </c>
    </row>
    <row r="31" spans="1:9" ht="69.75" customHeight="1">
      <c r="A31" s="94" t="s">
        <v>469</v>
      </c>
      <c r="B31" s="73" t="s">
        <v>423</v>
      </c>
      <c r="C31" s="73" t="s">
        <v>330</v>
      </c>
      <c r="D31" s="73" t="s">
        <v>340</v>
      </c>
      <c r="E31" s="73" t="s">
        <v>468</v>
      </c>
      <c r="F31" s="73" t="s">
        <v>392</v>
      </c>
      <c r="G31" s="78">
        <v>131.9</v>
      </c>
      <c r="H31" s="78">
        <v>0</v>
      </c>
      <c r="I31" s="78">
        <v>0</v>
      </c>
    </row>
    <row r="32" spans="1:9" ht="51" customHeight="1">
      <c r="A32" s="65" t="s">
        <v>470</v>
      </c>
      <c r="B32" s="73" t="s">
        <v>423</v>
      </c>
      <c r="C32" s="73" t="s">
        <v>330</v>
      </c>
      <c r="D32" s="73" t="s">
        <v>340</v>
      </c>
      <c r="E32" s="73" t="s">
        <v>468</v>
      </c>
      <c r="F32" s="73" t="s">
        <v>393</v>
      </c>
      <c r="G32" s="78">
        <v>0.5</v>
      </c>
      <c r="H32" s="78">
        <v>0</v>
      </c>
      <c r="I32" s="78">
        <v>0</v>
      </c>
    </row>
    <row r="33" spans="1:10" ht="12.75">
      <c r="A33" s="68" t="s">
        <v>395</v>
      </c>
      <c r="B33" s="73" t="s">
        <v>423</v>
      </c>
      <c r="C33" s="74" t="s">
        <v>330</v>
      </c>
      <c r="D33" s="74" t="s">
        <v>340</v>
      </c>
      <c r="E33" s="74" t="s">
        <v>407</v>
      </c>
      <c r="F33" s="74"/>
      <c r="G33" s="79">
        <v>106</v>
      </c>
      <c r="H33" s="79">
        <v>106</v>
      </c>
      <c r="I33" s="79">
        <v>106</v>
      </c>
      <c r="J33" s="81"/>
    </row>
    <row r="34" spans="1:9" ht="12.75">
      <c r="A34" s="68" t="s">
        <v>32</v>
      </c>
      <c r="B34" s="73" t="s">
        <v>423</v>
      </c>
      <c r="C34" s="74" t="s">
        <v>330</v>
      </c>
      <c r="D34" s="74" t="s">
        <v>340</v>
      </c>
      <c r="E34" s="74" t="s">
        <v>407</v>
      </c>
      <c r="F34" s="74" t="s">
        <v>62</v>
      </c>
      <c r="G34" s="79">
        <v>106</v>
      </c>
      <c r="H34" s="79">
        <v>106</v>
      </c>
      <c r="I34" s="79">
        <v>106</v>
      </c>
    </row>
    <row r="35" spans="1:9" ht="24">
      <c r="A35" s="68" t="s">
        <v>419</v>
      </c>
      <c r="B35" s="73" t="s">
        <v>423</v>
      </c>
      <c r="C35" s="74" t="s">
        <v>330</v>
      </c>
      <c r="D35" s="74" t="s">
        <v>340</v>
      </c>
      <c r="E35" s="74" t="s">
        <v>418</v>
      </c>
      <c r="F35" s="74"/>
      <c r="G35" s="79">
        <v>0.7</v>
      </c>
      <c r="H35" s="79">
        <v>0.7</v>
      </c>
      <c r="I35" s="79">
        <v>0.7</v>
      </c>
    </row>
    <row r="36" spans="1:9" ht="12.75">
      <c r="A36" s="68" t="s">
        <v>32</v>
      </c>
      <c r="B36" s="73" t="s">
        <v>423</v>
      </c>
      <c r="C36" s="74" t="s">
        <v>330</v>
      </c>
      <c r="D36" s="74" t="s">
        <v>340</v>
      </c>
      <c r="E36" s="74" t="s">
        <v>418</v>
      </c>
      <c r="F36" s="74" t="s">
        <v>62</v>
      </c>
      <c r="G36" s="79">
        <v>0.7</v>
      </c>
      <c r="H36" s="79">
        <v>0.7</v>
      </c>
      <c r="I36" s="79">
        <v>0.7</v>
      </c>
    </row>
    <row r="37" spans="1:9" ht="24">
      <c r="A37" s="68" t="s">
        <v>438</v>
      </c>
      <c r="B37" s="73" t="s">
        <v>423</v>
      </c>
      <c r="C37" s="74" t="s">
        <v>330</v>
      </c>
      <c r="D37" s="74" t="s">
        <v>340</v>
      </c>
      <c r="E37" s="74" t="s">
        <v>437</v>
      </c>
      <c r="F37" s="74"/>
      <c r="G37" s="79">
        <v>5</v>
      </c>
      <c r="H37" s="79">
        <v>5</v>
      </c>
      <c r="I37" s="79">
        <v>5</v>
      </c>
    </row>
    <row r="38" spans="1:9" ht="12.75">
      <c r="A38" s="68" t="s">
        <v>32</v>
      </c>
      <c r="B38" s="73" t="s">
        <v>423</v>
      </c>
      <c r="C38" s="74" t="s">
        <v>330</v>
      </c>
      <c r="D38" s="74" t="s">
        <v>340</v>
      </c>
      <c r="E38" s="74" t="s">
        <v>437</v>
      </c>
      <c r="F38" s="74" t="s">
        <v>62</v>
      </c>
      <c r="G38" s="79">
        <v>5</v>
      </c>
      <c r="H38" s="79">
        <v>5</v>
      </c>
      <c r="I38" s="79">
        <v>5</v>
      </c>
    </row>
    <row r="39" spans="1:9" ht="12.75">
      <c r="A39" s="68" t="s">
        <v>0</v>
      </c>
      <c r="B39" s="73" t="s">
        <v>423</v>
      </c>
      <c r="C39" s="74" t="s">
        <v>330</v>
      </c>
      <c r="D39" s="74" t="s">
        <v>340</v>
      </c>
      <c r="E39" s="74" t="s">
        <v>412</v>
      </c>
      <c r="F39" s="74"/>
      <c r="G39" s="79">
        <v>3</v>
      </c>
      <c r="H39" s="79">
        <v>3</v>
      </c>
      <c r="I39" s="79">
        <v>3</v>
      </c>
    </row>
    <row r="40" spans="1:9" ht="12.75">
      <c r="A40" s="68" t="s">
        <v>414</v>
      </c>
      <c r="B40" s="73" t="s">
        <v>423</v>
      </c>
      <c r="C40" s="74" t="s">
        <v>330</v>
      </c>
      <c r="D40" s="74" t="s">
        <v>340</v>
      </c>
      <c r="E40" s="74" t="s">
        <v>412</v>
      </c>
      <c r="F40" s="74" t="s">
        <v>393</v>
      </c>
      <c r="G40" s="79">
        <v>3</v>
      </c>
      <c r="H40" s="79">
        <v>3</v>
      </c>
      <c r="I40" s="79">
        <v>3</v>
      </c>
    </row>
    <row r="41" spans="1:9" ht="12.75">
      <c r="A41" s="65" t="s">
        <v>253</v>
      </c>
      <c r="B41" s="73" t="s">
        <v>423</v>
      </c>
      <c r="C41" s="73" t="s">
        <v>333</v>
      </c>
      <c r="D41" s="73" t="s">
        <v>331</v>
      </c>
      <c r="E41" s="73"/>
      <c r="F41" s="73"/>
      <c r="G41" s="78">
        <v>123</v>
      </c>
      <c r="H41" s="78">
        <v>119.8</v>
      </c>
      <c r="I41" s="78">
        <v>124.1</v>
      </c>
    </row>
    <row r="42" spans="1:9" ht="12.75">
      <c r="A42" s="65" t="s">
        <v>439</v>
      </c>
      <c r="B42" s="73" t="s">
        <v>423</v>
      </c>
      <c r="C42" s="73" t="s">
        <v>333</v>
      </c>
      <c r="D42" s="73" t="s">
        <v>334</v>
      </c>
      <c r="E42" s="73"/>
      <c r="F42" s="73"/>
      <c r="G42" s="78">
        <v>123</v>
      </c>
      <c r="H42" s="78">
        <v>119.8</v>
      </c>
      <c r="I42" s="78">
        <v>124.1</v>
      </c>
    </row>
    <row r="43" spans="1:9" ht="36">
      <c r="A43" s="88" t="s">
        <v>404</v>
      </c>
      <c r="B43" s="73" t="s">
        <v>423</v>
      </c>
      <c r="C43" s="74" t="s">
        <v>333</v>
      </c>
      <c r="D43" s="74" t="s">
        <v>334</v>
      </c>
      <c r="E43" s="74" t="s">
        <v>413</v>
      </c>
      <c r="F43" s="74" t="s">
        <v>392</v>
      </c>
      <c r="G43" s="78">
        <v>123</v>
      </c>
      <c r="H43" s="78">
        <v>119.8</v>
      </c>
      <c r="I43" s="78">
        <v>124.1</v>
      </c>
    </row>
    <row r="44" spans="1:9" ht="12.75">
      <c r="A44" s="89" t="s">
        <v>160</v>
      </c>
      <c r="B44" s="73" t="s">
        <v>423</v>
      </c>
      <c r="C44" s="73" t="s">
        <v>334</v>
      </c>
      <c r="D44" s="73" t="s">
        <v>331</v>
      </c>
      <c r="E44" s="73"/>
      <c r="F44" s="73"/>
      <c r="G44" s="78">
        <v>700</v>
      </c>
      <c r="H44" s="78">
        <v>350</v>
      </c>
      <c r="I44" s="78">
        <v>350</v>
      </c>
    </row>
    <row r="45" spans="1:9" ht="24">
      <c r="A45" s="75" t="s">
        <v>446</v>
      </c>
      <c r="B45" s="73" t="s">
        <v>423</v>
      </c>
      <c r="C45" s="73" t="s">
        <v>334</v>
      </c>
      <c r="D45" s="73" t="s">
        <v>360</v>
      </c>
      <c r="E45" s="73"/>
      <c r="F45" s="73"/>
      <c r="G45" s="78">
        <v>697</v>
      </c>
      <c r="H45" s="78">
        <v>347</v>
      </c>
      <c r="I45" s="78">
        <v>347</v>
      </c>
    </row>
    <row r="46" spans="1:9" ht="24">
      <c r="A46" s="93" t="s">
        <v>447</v>
      </c>
      <c r="B46" s="73" t="s">
        <v>423</v>
      </c>
      <c r="C46" s="74" t="s">
        <v>334</v>
      </c>
      <c r="D46" s="74" t="s">
        <v>360</v>
      </c>
      <c r="E46" s="74" t="s">
        <v>457</v>
      </c>
      <c r="F46" s="73"/>
      <c r="G46" s="79">
        <v>3</v>
      </c>
      <c r="H46" s="79">
        <v>3</v>
      </c>
      <c r="I46" s="79">
        <v>3</v>
      </c>
    </row>
    <row r="47" spans="1:9" ht="12.75">
      <c r="A47" s="68" t="s">
        <v>414</v>
      </c>
      <c r="B47" s="73" t="s">
        <v>423</v>
      </c>
      <c r="C47" s="74" t="s">
        <v>334</v>
      </c>
      <c r="D47" s="74" t="s">
        <v>360</v>
      </c>
      <c r="E47" s="74" t="s">
        <v>457</v>
      </c>
      <c r="F47" s="74" t="s">
        <v>393</v>
      </c>
      <c r="G47" s="79">
        <v>3</v>
      </c>
      <c r="H47" s="79">
        <v>3</v>
      </c>
      <c r="I47" s="79">
        <v>3</v>
      </c>
    </row>
    <row r="48" spans="1:9" ht="21.75" customHeight="1">
      <c r="A48" s="68" t="s">
        <v>448</v>
      </c>
      <c r="B48" s="73" t="s">
        <v>423</v>
      </c>
      <c r="C48" s="74" t="s">
        <v>334</v>
      </c>
      <c r="D48" s="74" t="s">
        <v>360</v>
      </c>
      <c r="E48" s="74" t="s">
        <v>458</v>
      </c>
      <c r="F48" s="74"/>
      <c r="G48" s="79">
        <v>694</v>
      </c>
      <c r="H48" s="79">
        <v>344</v>
      </c>
      <c r="I48" s="79">
        <v>344</v>
      </c>
    </row>
    <row r="49" spans="1:9" ht="12.75">
      <c r="A49" s="68" t="s">
        <v>414</v>
      </c>
      <c r="B49" s="73" t="s">
        <v>423</v>
      </c>
      <c r="C49" s="74" t="s">
        <v>334</v>
      </c>
      <c r="D49" s="74" t="s">
        <v>360</v>
      </c>
      <c r="E49" s="74" t="s">
        <v>458</v>
      </c>
      <c r="F49" s="74" t="s">
        <v>393</v>
      </c>
      <c r="G49" s="79">
        <v>694</v>
      </c>
      <c r="H49" s="79">
        <v>344</v>
      </c>
      <c r="I49" s="79">
        <v>344</v>
      </c>
    </row>
    <row r="50" spans="1:9" ht="24">
      <c r="A50" s="65" t="s">
        <v>254</v>
      </c>
      <c r="B50" s="73" t="s">
        <v>423</v>
      </c>
      <c r="C50" s="73" t="s">
        <v>334</v>
      </c>
      <c r="D50" s="73" t="s">
        <v>345</v>
      </c>
      <c r="E50" s="73"/>
      <c r="F50" s="73"/>
      <c r="G50" s="78">
        <v>3</v>
      </c>
      <c r="H50" s="78">
        <v>3</v>
      </c>
      <c r="I50" s="78">
        <v>3</v>
      </c>
    </row>
    <row r="51" spans="1:9" ht="12.75">
      <c r="A51" s="68" t="s">
        <v>1</v>
      </c>
      <c r="B51" s="73" t="s">
        <v>423</v>
      </c>
      <c r="C51" s="74" t="s">
        <v>334</v>
      </c>
      <c r="D51" s="74" t="s">
        <v>345</v>
      </c>
      <c r="E51" s="74" t="s">
        <v>459</v>
      </c>
      <c r="F51" s="74"/>
      <c r="G51" s="79">
        <v>3</v>
      </c>
      <c r="H51" s="79">
        <v>3</v>
      </c>
      <c r="I51" s="79">
        <v>3</v>
      </c>
    </row>
    <row r="52" spans="1:9" ht="12.75">
      <c r="A52" s="68" t="s">
        <v>414</v>
      </c>
      <c r="B52" s="73" t="s">
        <v>423</v>
      </c>
      <c r="C52" s="74" t="s">
        <v>334</v>
      </c>
      <c r="D52" s="74" t="s">
        <v>345</v>
      </c>
      <c r="E52" s="74" t="s">
        <v>459</v>
      </c>
      <c r="F52" s="74" t="s">
        <v>393</v>
      </c>
      <c r="G52" s="79">
        <v>3</v>
      </c>
      <c r="H52" s="79">
        <v>3</v>
      </c>
      <c r="I52" s="79">
        <v>3</v>
      </c>
    </row>
    <row r="53" spans="1:9" ht="12.75">
      <c r="A53" s="65" t="s">
        <v>168</v>
      </c>
      <c r="B53" s="73" t="s">
        <v>423</v>
      </c>
      <c r="C53" s="73" t="s">
        <v>336</v>
      </c>
      <c r="D53" s="73" t="s">
        <v>331</v>
      </c>
      <c r="E53" s="73"/>
      <c r="F53" s="73"/>
      <c r="G53" s="78">
        <v>351.8</v>
      </c>
      <c r="H53" s="78">
        <v>16</v>
      </c>
      <c r="I53" s="78">
        <v>16</v>
      </c>
    </row>
    <row r="54" spans="1:9" ht="12.75">
      <c r="A54" s="65" t="s">
        <v>347</v>
      </c>
      <c r="B54" s="73" t="s">
        <v>423</v>
      </c>
      <c r="C54" s="73" t="s">
        <v>336</v>
      </c>
      <c r="D54" s="73" t="s">
        <v>348</v>
      </c>
      <c r="E54" s="73"/>
      <c r="F54" s="73"/>
      <c r="G54" s="78">
        <v>85.2</v>
      </c>
      <c r="H54" s="78">
        <v>16</v>
      </c>
      <c r="I54" s="78">
        <v>16</v>
      </c>
    </row>
    <row r="55" spans="1:9" ht="12.75">
      <c r="A55" s="87" t="s">
        <v>405</v>
      </c>
      <c r="B55" s="73" t="s">
        <v>423</v>
      </c>
      <c r="C55" s="74" t="s">
        <v>336</v>
      </c>
      <c r="D55" s="74" t="s">
        <v>348</v>
      </c>
      <c r="E55" s="74" t="s">
        <v>455</v>
      </c>
      <c r="F55" s="74"/>
      <c r="G55" s="79">
        <v>16</v>
      </c>
      <c r="H55" s="79">
        <v>16</v>
      </c>
      <c r="I55" s="79">
        <v>16</v>
      </c>
    </row>
    <row r="56" spans="1:9" ht="12.75">
      <c r="A56" s="68" t="s">
        <v>415</v>
      </c>
      <c r="B56" s="73" t="s">
        <v>423</v>
      </c>
      <c r="C56" s="74" t="s">
        <v>336</v>
      </c>
      <c r="D56" s="74" t="s">
        <v>348</v>
      </c>
      <c r="E56" s="74" t="s">
        <v>455</v>
      </c>
      <c r="F56" s="74" t="s">
        <v>393</v>
      </c>
      <c r="G56" s="79">
        <v>16</v>
      </c>
      <c r="H56" s="79">
        <v>16</v>
      </c>
      <c r="I56" s="79">
        <v>16</v>
      </c>
    </row>
    <row r="57" spans="1:9" ht="12.75">
      <c r="A57" s="68" t="s">
        <v>452</v>
      </c>
      <c r="B57" s="73" t="s">
        <v>423</v>
      </c>
      <c r="C57" s="74" t="s">
        <v>336</v>
      </c>
      <c r="D57" s="74" t="s">
        <v>348</v>
      </c>
      <c r="E57" s="74" t="s">
        <v>456</v>
      </c>
      <c r="F57" s="74"/>
      <c r="G57" s="79">
        <v>69.2</v>
      </c>
      <c r="H57" s="79" t="s">
        <v>472</v>
      </c>
      <c r="I57" s="79" t="s">
        <v>472</v>
      </c>
    </row>
    <row r="58" spans="1:9" ht="12.75">
      <c r="A58" s="68" t="s">
        <v>415</v>
      </c>
      <c r="B58" s="73" t="s">
        <v>423</v>
      </c>
      <c r="C58" s="74" t="s">
        <v>336</v>
      </c>
      <c r="D58" s="74" t="s">
        <v>348</v>
      </c>
      <c r="E58" s="74" t="s">
        <v>456</v>
      </c>
      <c r="F58" s="74" t="s">
        <v>393</v>
      </c>
      <c r="G58" s="79">
        <v>69.2</v>
      </c>
      <c r="H58" s="79" t="s">
        <v>472</v>
      </c>
      <c r="I58" s="79" t="s">
        <v>472</v>
      </c>
    </row>
    <row r="59" spans="1:9" ht="12.75">
      <c r="A59" s="68" t="s">
        <v>452</v>
      </c>
      <c r="B59" s="73" t="s">
        <v>423</v>
      </c>
      <c r="C59" s="74" t="s">
        <v>336</v>
      </c>
      <c r="D59" s="74" t="s">
        <v>344</v>
      </c>
      <c r="E59" s="74" t="s">
        <v>451</v>
      </c>
      <c r="F59" s="74"/>
      <c r="G59" s="79">
        <v>1.2</v>
      </c>
      <c r="H59" s="79" t="s">
        <v>472</v>
      </c>
      <c r="I59" s="79" t="s">
        <v>472</v>
      </c>
    </row>
    <row r="60" spans="1:9" ht="12.75">
      <c r="A60" s="68" t="s">
        <v>414</v>
      </c>
      <c r="B60" s="73" t="s">
        <v>423</v>
      </c>
      <c r="C60" s="74" t="s">
        <v>336</v>
      </c>
      <c r="D60" s="74" t="s">
        <v>344</v>
      </c>
      <c r="E60" s="74" t="s">
        <v>451</v>
      </c>
      <c r="F60" s="74" t="s">
        <v>393</v>
      </c>
      <c r="G60" s="79">
        <v>1.2</v>
      </c>
      <c r="H60" s="79" t="s">
        <v>472</v>
      </c>
      <c r="I60" s="79" t="s">
        <v>472</v>
      </c>
    </row>
    <row r="61" spans="1:9" ht="12.75">
      <c r="A61" s="68" t="s">
        <v>454</v>
      </c>
      <c r="B61" s="73" t="s">
        <v>423</v>
      </c>
      <c r="C61" s="74" t="s">
        <v>336</v>
      </c>
      <c r="D61" s="74" t="s">
        <v>344</v>
      </c>
      <c r="E61" s="74" t="s">
        <v>453</v>
      </c>
      <c r="F61" s="74"/>
      <c r="G61" s="79">
        <v>265.4</v>
      </c>
      <c r="H61" s="79" t="s">
        <v>472</v>
      </c>
      <c r="I61" s="79" t="s">
        <v>472</v>
      </c>
    </row>
    <row r="62" spans="1:9" ht="12.75">
      <c r="A62" s="68" t="s">
        <v>414</v>
      </c>
      <c r="B62" s="73" t="s">
        <v>423</v>
      </c>
      <c r="C62" s="74" t="s">
        <v>336</v>
      </c>
      <c r="D62" s="74" t="s">
        <v>344</v>
      </c>
      <c r="E62" s="74" t="s">
        <v>453</v>
      </c>
      <c r="F62" s="74" t="s">
        <v>393</v>
      </c>
      <c r="G62" s="79">
        <v>265.4</v>
      </c>
      <c r="H62" s="79" t="s">
        <v>472</v>
      </c>
      <c r="I62" s="79" t="s">
        <v>472</v>
      </c>
    </row>
    <row r="63" spans="1:9" ht="12.75">
      <c r="A63" s="65" t="s">
        <v>174</v>
      </c>
      <c r="B63" s="73" t="s">
        <v>423</v>
      </c>
      <c r="C63" s="73" t="s">
        <v>348</v>
      </c>
      <c r="D63" s="73" t="s">
        <v>331</v>
      </c>
      <c r="E63" s="73"/>
      <c r="F63" s="73"/>
      <c r="G63" s="78">
        <v>5864.1</v>
      </c>
      <c r="H63" s="78">
        <v>960</v>
      </c>
      <c r="I63" s="78">
        <v>1240.3</v>
      </c>
    </row>
    <row r="64" spans="1:9" ht="12.75">
      <c r="A64" s="65" t="s">
        <v>204</v>
      </c>
      <c r="B64" s="73" t="s">
        <v>423</v>
      </c>
      <c r="C64" s="73" t="s">
        <v>348</v>
      </c>
      <c r="D64" s="73" t="s">
        <v>333</v>
      </c>
      <c r="E64" s="73"/>
      <c r="F64" s="73"/>
      <c r="G64" s="78">
        <v>3</v>
      </c>
      <c r="H64" s="78" t="s">
        <v>471</v>
      </c>
      <c r="I64" s="78" t="s">
        <v>471</v>
      </c>
    </row>
    <row r="65" spans="1:12" ht="24">
      <c r="A65" s="68" t="s">
        <v>402</v>
      </c>
      <c r="B65" s="73" t="s">
        <v>423</v>
      </c>
      <c r="C65" s="74" t="s">
        <v>348</v>
      </c>
      <c r="D65" s="74" t="s">
        <v>333</v>
      </c>
      <c r="E65" s="74" t="s">
        <v>449</v>
      </c>
      <c r="F65" s="73"/>
      <c r="G65" s="78">
        <v>3</v>
      </c>
      <c r="H65" s="79">
        <v>3</v>
      </c>
      <c r="I65" s="79">
        <v>3</v>
      </c>
      <c r="L65" s="82"/>
    </row>
    <row r="66" spans="1:9" ht="12.75">
      <c r="A66" s="68" t="s">
        <v>417</v>
      </c>
      <c r="B66" s="73" t="s">
        <v>423</v>
      </c>
      <c r="C66" s="74" t="s">
        <v>348</v>
      </c>
      <c r="D66" s="74" t="s">
        <v>333</v>
      </c>
      <c r="E66" s="74" t="s">
        <v>449</v>
      </c>
      <c r="F66" s="74" t="s">
        <v>393</v>
      </c>
      <c r="G66" s="78">
        <v>3</v>
      </c>
      <c r="H66" s="79">
        <v>3</v>
      </c>
      <c r="I66" s="79">
        <v>3</v>
      </c>
    </row>
    <row r="67" spans="1:9" ht="12.75">
      <c r="A67" s="65" t="s">
        <v>420</v>
      </c>
      <c r="B67" s="73" t="s">
        <v>423</v>
      </c>
      <c r="C67" s="73" t="s">
        <v>348</v>
      </c>
      <c r="D67" s="73" t="s">
        <v>334</v>
      </c>
      <c r="E67" s="73"/>
      <c r="F67" s="73"/>
      <c r="G67" s="78">
        <v>5757.4</v>
      </c>
      <c r="H67" s="78">
        <v>853.3</v>
      </c>
      <c r="I67" s="78">
        <v>1133.6</v>
      </c>
    </row>
    <row r="68" spans="1:9" ht="12.75">
      <c r="A68" s="68" t="s">
        <v>395</v>
      </c>
      <c r="B68" s="73" t="s">
        <v>423</v>
      </c>
      <c r="C68" s="74" t="s">
        <v>348</v>
      </c>
      <c r="D68" s="74" t="s">
        <v>334</v>
      </c>
      <c r="E68" s="74" t="s">
        <v>407</v>
      </c>
      <c r="F68" s="73"/>
      <c r="G68" s="92" t="s">
        <v>474</v>
      </c>
      <c r="H68" s="92" t="s">
        <v>474</v>
      </c>
      <c r="I68" s="92" t="s">
        <v>474</v>
      </c>
    </row>
    <row r="69" spans="1:9" ht="12.75">
      <c r="A69" s="68" t="s">
        <v>32</v>
      </c>
      <c r="B69" s="73" t="s">
        <v>423</v>
      </c>
      <c r="C69" s="74" t="s">
        <v>348</v>
      </c>
      <c r="D69" s="74" t="s">
        <v>334</v>
      </c>
      <c r="E69" s="74" t="s">
        <v>407</v>
      </c>
      <c r="F69" s="74" t="s">
        <v>62</v>
      </c>
      <c r="G69" s="92" t="s">
        <v>474</v>
      </c>
      <c r="H69" s="92" t="s">
        <v>474</v>
      </c>
      <c r="I69" s="92" t="s">
        <v>474</v>
      </c>
    </row>
    <row r="70" spans="1:9" ht="12.75">
      <c r="A70" s="68" t="s">
        <v>401</v>
      </c>
      <c r="B70" s="73" t="s">
        <v>423</v>
      </c>
      <c r="C70" s="74" t="s">
        <v>348</v>
      </c>
      <c r="D70" s="74" t="s">
        <v>334</v>
      </c>
      <c r="E70" s="74" t="s">
        <v>450</v>
      </c>
      <c r="F70" s="74"/>
      <c r="G70" s="79">
        <v>2410.1</v>
      </c>
      <c r="H70" s="79">
        <v>797.2</v>
      </c>
      <c r="I70" s="79">
        <v>1067.5</v>
      </c>
    </row>
    <row r="71" spans="1:9" ht="12.75">
      <c r="A71" s="68" t="s">
        <v>414</v>
      </c>
      <c r="B71" s="73" t="s">
        <v>423</v>
      </c>
      <c r="C71" s="74" t="s">
        <v>348</v>
      </c>
      <c r="D71" s="74" t="s">
        <v>334</v>
      </c>
      <c r="E71" s="74" t="s">
        <v>450</v>
      </c>
      <c r="F71" s="74" t="s">
        <v>393</v>
      </c>
      <c r="G71" s="79">
        <v>2410.1</v>
      </c>
      <c r="H71" s="79">
        <v>797.2</v>
      </c>
      <c r="I71" s="79">
        <v>1067.5</v>
      </c>
    </row>
    <row r="72" spans="1:9" ht="24">
      <c r="A72" s="68" t="s">
        <v>481</v>
      </c>
      <c r="B72" s="73" t="s">
        <v>423</v>
      </c>
      <c r="C72" s="74" t="s">
        <v>348</v>
      </c>
      <c r="D72" s="74" t="s">
        <v>334</v>
      </c>
      <c r="E72" s="74" t="s">
        <v>482</v>
      </c>
      <c r="F72" s="74"/>
      <c r="G72" s="79">
        <v>3291.2</v>
      </c>
      <c r="H72" s="79"/>
      <c r="I72" s="79"/>
    </row>
    <row r="73" spans="1:9" ht="24">
      <c r="A73" s="68" t="s">
        <v>483</v>
      </c>
      <c r="B73" s="73" t="s">
        <v>423</v>
      </c>
      <c r="C73" s="74" t="s">
        <v>348</v>
      </c>
      <c r="D73" s="74" t="s">
        <v>334</v>
      </c>
      <c r="E73" s="74" t="s">
        <v>482</v>
      </c>
      <c r="F73" s="74" t="s">
        <v>393</v>
      </c>
      <c r="G73" s="79">
        <v>3291.2</v>
      </c>
      <c r="H73" s="79"/>
      <c r="I73" s="79"/>
    </row>
    <row r="74" spans="1:9" ht="12.75">
      <c r="A74" s="65" t="s">
        <v>421</v>
      </c>
      <c r="B74" s="73" t="s">
        <v>423</v>
      </c>
      <c r="C74" s="73" t="s">
        <v>348</v>
      </c>
      <c r="D74" s="73" t="s">
        <v>348</v>
      </c>
      <c r="E74" s="73"/>
      <c r="F74" s="73"/>
      <c r="G74" s="78">
        <v>103.7</v>
      </c>
      <c r="H74" s="78">
        <v>103.7</v>
      </c>
      <c r="I74" s="78">
        <v>103.7</v>
      </c>
    </row>
    <row r="75" spans="1:9" ht="12.75">
      <c r="A75" s="68" t="s">
        <v>395</v>
      </c>
      <c r="B75" s="73" t="s">
        <v>423</v>
      </c>
      <c r="C75" s="74" t="s">
        <v>348</v>
      </c>
      <c r="D75" s="74" t="s">
        <v>348</v>
      </c>
      <c r="E75" s="74" t="s">
        <v>407</v>
      </c>
      <c r="F75" s="73"/>
      <c r="G75" s="79">
        <v>103.7</v>
      </c>
      <c r="H75" s="79">
        <v>103.7</v>
      </c>
      <c r="I75" s="79">
        <v>103.7</v>
      </c>
    </row>
    <row r="76" spans="1:9" ht="12.75">
      <c r="A76" s="68" t="s">
        <v>32</v>
      </c>
      <c r="B76" s="73" t="s">
        <v>423</v>
      </c>
      <c r="C76" s="74" t="s">
        <v>348</v>
      </c>
      <c r="D76" s="74" t="s">
        <v>348</v>
      </c>
      <c r="E76" s="74" t="s">
        <v>407</v>
      </c>
      <c r="F76" s="74" t="s">
        <v>62</v>
      </c>
      <c r="G76" s="79">
        <v>103.7</v>
      </c>
      <c r="H76" s="79">
        <v>103.7</v>
      </c>
      <c r="I76" s="79">
        <v>103.7</v>
      </c>
    </row>
    <row r="77" spans="1:9" ht="12.75">
      <c r="A77" s="65" t="s">
        <v>422</v>
      </c>
      <c r="B77" s="73" t="s">
        <v>423</v>
      </c>
      <c r="C77" s="73" t="s">
        <v>356</v>
      </c>
      <c r="D77" s="73" t="s">
        <v>331</v>
      </c>
      <c r="E77" s="73"/>
      <c r="F77" s="73"/>
      <c r="G77" s="78">
        <v>6062.8</v>
      </c>
      <c r="H77" s="78">
        <v>4986.5</v>
      </c>
      <c r="I77" s="78">
        <v>4986.5</v>
      </c>
    </row>
    <row r="78" spans="1:9" ht="12.75">
      <c r="A78" s="65" t="s">
        <v>47</v>
      </c>
      <c r="B78" s="73" t="s">
        <v>423</v>
      </c>
      <c r="C78" s="73" t="s">
        <v>356</v>
      </c>
      <c r="D78" s="73" t="s">
        <v>330</v>
      </c>
      <c r="E78" s="73"/>
      <c r="F78" s="73"/>
      <c r="G78" s="78">
        <v>6062.8</v>
      </c>
      <c r="H78" s="78">
        <v>4986.5</v>
      </c>
      <c r="I78" s="78">
        <v>4986.5</v>
      </c>
    </row>
    <row r="79" spans="1:9" ht="24">
      <c r="A79" s="68" t="s">
        <v>403</v>
      </c>
      <c r="B79" s="73" t="s">
        <v>423</v>
      </c>
      <c r="C79" s="74" t="s">
        <v>356</v>
      </c>
      <c r="D79" s="74" t="s">
        <v>330</v>
      </c>
      <c r="E79" s="74" t="s">
        <v>464</v>
      </c>
      <c r="F79" s="74"/>
      <c r="G79" s="79">
        <v>4281</v>
      </c>
      <c r="H79" s="79">
        <v>3204.7</v>
      </c>
      <c r="I79" s="79">
        <v>3204.7</v>
      </c>
    </row>
    <row r="80" spans="1:9" ht="12.75">
      <c r="A80" s="68" t="s">
        <v>415</v>
      </c>
      <c r="B80" s="73" t="s">
        <v>423</v>
      </c>
      <c r="C80" s="74" t="s">
        <v>356</v>
      </c>
      <c r="D80" s="74" t="s">
        <v>330</v>
      </c>
      <c r="E80" s="74" t="s">
        <v>464</v>
      </c>
      <c r="F80" s="74" t="s">
        <v>393</v>
      </c>
      <c r="G80" s="79">
        <v>4281</v>
      </c>
      <c r="H80" s="79">
        <v>3204.7</v>
      </c>
      <c r="I80" s="79">
        <v>3204.7</v>
      </c>
    </row>
    <row r="81" spans="1:9" ht="24">
      <c r="A81" s="68" t="s">
        <v>465</v>
      </c>
      <c r="B81" s="73" t="s">
        <v>423</v>
      </c>
      <c r="C81" s="74" t="s">
        <v>356</v>
      </c>
      <c r="D81" s="74" t="s">
        <v>330</v>
      </c>
      <c r="E81" s="74" t="s">
        <v>461</v>
      </c>
      <c r="F81" s="74"/>
      <c r="G81" s="79">
        <v>1781.8</v>
      </c>
      <c r="H81" s="79">
        <v>1781.8</v>
      </c>
      <c r="I81" s="79">
        <v>1781.8</v>
      </c>
    </row>
    <row r="82" spans="1:9" ht="12.75">
      <c r="A82" s="68" t="s">
        <v>32</v>
      </c>
      <c r="B82" s="73" t="s">
        <v>423</v>
      </c>
      <c r="C82" s="74" t="s">
        <v>356</v>
      </c>
      <c r="D82" s="74" t="s">
        <v>330</v>
      </c>
      <c r="E82" s="74" t="s">
        <v>462</v>
      </c>
      <c r="F82" s="74" t="s">
        <v>62</v>
      </c>
      <c r="G82" s="79">
        <v>1781.8</v>
      </c>
      <c r="H82" s="79">
        <v>1781.8</v>
      </c>
      <c r="I82" s="79">
        <v>1781.8</v>
      </c>
    </row>
    <row r="83" spans="1:9" ht="12.75">
      <c r="A83" s="68" t="s">
        <v>452</v>
      </c>
      <c r="B83" s="73" t="s">
        <v>423</v>
      </c>
      <c r="C83" s="74" t="s">
        <v>356</v>
      </c>
      <c r="D83" s="74" t="s">
        <v>330</v>
      </c>
      <c r="E83" s="74" t="s">
        <v>463</v>
      </c>
      <c r="F83" s="74"/>
      <c r="G83" s="79">
        <v>0</v>
      </c>
      <c r="H83" s="79">
        <v>0</v>
      </c>
      <c r="I83" s="79">
        <v>0</v>
      </c>
    </row>
    <row r="84" spans="1:9" ht="12.75">
      <c r="A84" s="68" t="s">
        <v>415</v>
      </c>
      <c r="B84" s="73" t="s">
        <v>423</v>
      </c>
      <c r="C84" s="74" t="s">
        <v>356</v>
      </c>
      <c r="D84" s="74" t="s">
        <v>330</v>
      </c>
      <c r="E84" s="74" t="s">
        <v>463</v>
      </c>
      <c r="F84" s="74" t="s">
        <v>393</v>
      </c>
      <c r="G84" s="79">
        <v>0</v>
      </c>
      <c r="H84" s="79">
        <v>0</v>
      </c>
      <c r="I84" s="79">
        <v>0</v>
      </c>
    </row>
    <row r="85" spans="1:9" ht="12.75">
      <c r="A85" s="65" t="s">
        <v>440</v>
      </c>
      <c r="B85" s="73" t="s">
        <v>423</v>
      </c>
      <c r="C85" s="73" t="s">
        <v>360</v>
      </c>
      <c r="D85" s="73" t="s">
        <v>331</v>
      </c>
      <c r="E85" s="74"/>
      <c r="F85" s="74"/>
      <c r="G85" s="78">
        <v>89.1</v>
      </c>
      <c r="H85" s="78">
        <v>57.4</v>
      </c>
      <c r="I85" s="78">
        <v>57.4</v>
      </c>
    </row>
    <row r="86" spans="1:9" ht="12.75">
      <c r="A86" s="68" t="s">
        <v>441</v>
      </c>
      <c r="B86" s="73" t="s">
        <v>423</v>
      </c>
      <c r="C86" s="74" t="s">
        <v>360</v>
      </c>
      <c r="D86" s="74" t="s">
        <v>330</v>
      </c>
      <c r="E86" s="74"/>
      <c r="F86" s="74"/>
      <c r="G86" s="79">
        <v>89.1</v>
      </c>
      <c r="H86" s="79">
        <v>57.4</v>
      </c>
      <c r="I86" s="79">
        <v>57.4</v>
      </c>
    </row>
    <row r="87" spans="1:9" ht="12.75">
      <c r="A87" s="91" t="s">
        <v>442</v>
      </c>
      <c r="B87" s="73" t="s">
        <v>423</v>
      </c>
      <c r="C87" s="74" t="s">
        <v>360</v>
      </c>
      <c r="D87" s="74" t="s">
        <v>330</v>
      </c>
      <c r="E87" s="74" t="s">
        <v>443</v>
      </c>
      <c r="F87" s="74"/>
      <c r="G87" s="79">
        <v>89.1</v>
      </c>
      <c r="H87" s="79">
        <v>57.4</v>
      </c>
      <c r="I87" s="79">
        <v>57.4</v>
      </c>
    </row>
    <row r="88" spans="1:9" ht="24">
      <c r="A88" s="91" t="s">
        <v>444</v>
      </c>
      <c r="B88" s="73" t="s">
        <v>423</v>
      </c>
      <c r="C88" s="74" t="s">
        <v>360</v>
      </c>
      <c r="D88" s="74" t="s">
        <v>330</v>
      </c>
      <c r="E88" s="74" t="s">
        <v>443</v>
      </c>
      <c r="F88" s="74" t="s">
        <v>445</v>
      </c>
      <c r="G88" s="79">
        <v>89.1</v>
      </c>
      <c r="H88" s="79">
        <v>57.4</v>
      </c>
      <c r="I88" s="79">
        <v>57.4</v>
      </c>
    </row>
    <row r="89" spans="1:9" ht="12.75">
      <c r="A89" s="65" t="s">
        <v>81</v>
      </c>
      <c r="B89" s="73" t="s">
        <v>423</v>
      </c>
      <c r="C89" s="73" t="s">
        <v>339</v>
      </c>
      <c r="D89" s="73" t="s">
        <v>331</v>
      </c>
      <c r="E89" s="73"/>
      <c r="F89" s="73"/>
      <c r="G89" s="78">
        <v>84.2</v>
      </c>
      <c r="H89" s="78">
        <v>70.2</v>
      </c>
      <c r="I89" s="78" t="s">
        <v>425</v>
      </c>
    </row>
    <row r="90" spans="1:9" ht="12.75">
      <c r="A90" s="65" t="s">
        <v>310</v>
      </c>
      <c r="B90" s="73" t="s">
        <v>423</v>
      </c>
      <c r="C90" s="73" t="s">
        <v>339</v>
      </c>
      <c r="D90" s="73" t="s">
        <v>348</v>
      </c>
      <c r="E90" s="73"/>
      <c r="F90" s="73"/>
      <c r="G90" s="78">
        <v>84.2</v>
      </c>
      <c r="H90" s="78">
        <v>70.2</v>
      </c>
      <c r="I90" s="78" t="s">
        <v>425</v>
      </c>
    </row>
    <row r="91" spans="1:9" ht="12.75">
      <c r="A91" s="68" t="s">
        <v>406</v>
      </c>
      <c r="B91" s="73" t="s">
        <v>423</v>
      </c>
      <c r="C91" s="74" t="s">
        <v>339</v>
      </c>
      <c r="D91" s="74" t="s">
        <v>348</v>
      </c>
      <c r="E91" s="74" t="s">
        <v>460</v>
      </c>
      <c r="F91" s="74"/>
      <c r="G91" s="78">
        <v>84.2</v>
      </c>
      <c r="H91" s="79">
        <v>70.2</v>
      </c>
      <c r="I91" s="79">
        <v>70.2</v>
      </c>
    </row>
    <row r="92" spans="1:9" ht="12.75">
      <c r="A92" s="68" t="s">
        <v>416</v>
      </c>
      <c r="B92" s="73" t="s">
        <v>423</v>
      </c>
      <c r="C92" s="74" t="s">
        <v>339</v>
      </c>
      <c r="D92" s="74" t="s">
        <v>348</v>
      </c>
      <c r="E92" s="74" t="s">
        <v>460</v>
      </c>
      <c r="F92" s="74" t="s">
        <v>393</v>
      </c>
      <c r="G92" s="78">
        <v>84.2</v>
      </c>
      <c r="H92" s="79">
        <v>70.2</v>
      </c>
      <c r="I92" s="79">
        <v>70.2</v>
      </c>
    </row>
    <row r="93" spans="1:9" ht="12.75">
      <c r="A93" s="65" t="s">
        <v>391</v>
      </c>
      <c r="B93" s="73" t="s">
        <v>423</v>
      </c>
      <c r="C93" s="73"/>
      <c r="D93" s="73"/>
      <c r="E93" s="73"/>
      <c r="F93" s="73"/>
      <c r="G93" s="78">
        <v>17564.4</v>
      </c>
      <c r="H93" s="78">
        <v>10499.6</v>
      </c>
      <c r="I93" s="78">
        <v>10784.2</v>
      </c>
    </row>
    <row r="94" spans="1:9" ht="12.75">
      <c r="A94" s="71"/>
      <c r="B94" s="69"/>
      <c r="C94" s="69"/>
      <c r="D94" s="69"/>
      <c r="E94" s="69"/>
      <c r="F94" s="69"/>
      <c r="G94" s="69"/>
      <c r="H94" s="69"/>
      <c r="I94" s="70"/>
    </row>
    <row r="95" spans="1:9" ht="12.75">
      <c r="A95" s="71"/>
      <c r="B95" s="69"/>
      <c r="C95" s="69"/>
      <c r="D95" s="69"/>
      <c r="E95" s="69"/>
      <c r="F95" s="69"/>
      <c r="G95" s="69"/>
      <c r="H95" s="69"/>
      <c r="I95" s="70"/>
    </row>
    <row r="96" spans="1:9" ht="12.75">
      <c r="A96" s="71"/>
      <c r="B96" s="69"/>
      <c r="C96" s="69"/>
      <c r="D96" s="69"/>
      <c r="E96" s="69"/>
      <c r="F96" s="69"/>
      <c r="G96" s="69"/>
      <c r="H96" s="69"/>
      <c r="I96" s="70"/>
    </row>
    <row r="97" spans="1:9" ht="18.75">
      <c r="A97" s="64"/>
      <c r="I97" s="19"/>
    </row>
    <row r="98" spans="1:9" ht="12.75">
      <c r="A98" s="63"/>
      <c r="I98" s="19"/>
    </row>
    <row r="99" spans="1:9" ht="12.75">
      <c r="A99" s="63"/>
      <c r="I99" s="19"/>
    </row>
    <row r="100" ht="12.75">
      <c r="I100" s="19"/>
    </row>
    <row r="101" ht="12.75">
      <c r="I101" s="19"/>
    </row>
    <row r="102" ht="12.75">
      <c r="I102" s="19"/>
    </row>
  </sheetData>
  <sheetProtection/>
  <mergeCells count="15">
    <mergeCell ref="E4:I4"/>
    <mergeCell ref="E1:I1"/>
    <mergeCell ref="E2:I2"/>
    <mergeCell ref="E3:I3"/>
    <mergeCell ref="A5:I6"/>
    <mergeCell ref="A7:E7"/>
    <mergeCell ref="A8:A10"/>
    <mergeCell ref="F8:F10"/>
    <mergeCell ref="E8:E10"/>
    <mergeCell ref="I8:I10"/>
    <mergeCell ref="D8:D10"/>
    <mergeCell ref="C8:C10"/>
    <mergeCell ref="B8:B10"/>
    <mergeCell ref="H8:H10"/>
    <mergeCell ref="G8:G10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9.375" style="0" customWidth="1"/>
    <col min="2" max="2" width="3.125" style="0" customWidth="1"/>
    <col min="3" max="3" width="3.00390625" style="0" customWidth="1"/>
    <col min="4" max="4" width="8.625" style="0" customWidth="1"/>
    <col min="5" max="5" width="8.375" style="0" customWidth="1"/>
    <col min="6" max="6" width="9.00390625" style="0" customWidth="1"/>
    <col min="7" max="7" width="41.375" style="0" customWidth="1"/>
  </cols>
  <sheetData>
    <row r="1" spans="1:7" ht="15.75">
      <c r="A1" s="130" t="s">
        <v>325</v>
      </c>
      <c r="B1" s="130"/>
      <c r="C1" s="130"/>
      <c r="D1" s="130"/>
      <c r="E1" s="130"/>
      <c r="F1" s="130"/>
      <c r="G1" s="130"/>
    </row>
    <row r="2" spans="1:6" ht="15.75">
      <c r="A2" s="136"/>
      <c r="B2" s="136"/>
      <c r="C2" s="136"/>
      <c r="D2" s="136"/>
      <c r="E2" s="50" t="s">
        <v>373</v>
      </c>
      <c r="F2" s="50"/>
    </row>
    <row r="3" spans="1:7" ht="14.25" customHeight="1">
      <c r="A3" s="137" t="s">
        <v>326</v>
      </c>
      <c r="B3" s="138" t="s">
        <v>327</v>
      </c>
      <c r="C3" s="138" t="s">
        <v>5</v>
      </c>
      <c r="D3" s="139" t="s">
        <v>328</v>
      </c>
      <c r="E3" s="139"/>
      <c r="F3" s="139" t="s">
        <v>324</v>
      </c>
      <c r="G3" s="131" t="s">
        <v>372</v>
      </c>
    </row>
    <row r="4" spans="1:7" ht="12.75">
      <c r="A4" s="137"/>
      <c r="B4" s="138"/>
      <c r="C4" s="138"/>
      <c r="D4" s="31" t="s">
        <v>371</v>
      </c>
      <c r="E4" s="31" t="s">
        <v>323</v>
      </c>
      <c r="F4" s="139"/>
      <c r="G4" s="132"/>
    </row>
    <row r="5" spans="1:7" ht="12.75">
      <c r="A5" s="32" t="s">
        <v>329</v>
      </c>
      <c r="B5" s="33" t="s">
        <v>330</v>
      </c>
      <c r="C5" s="34" t="s">
        <v>331</v>
      </c>
      <c r="D5" s="53" t="e">
        <f>D6+D7+D8+D9+D10+D11</f>
        <v>#REF!</v>
      </c>
      <c r="E5" s="54">
        <f>E6+E7+E8+E9+E10+E11</f>
        <v>28596</v>
      </c>
      <c r="F5" s="53" t="e">
        <f>F6+F7+F8+F9+F10+F11</f>
        <v>#REF!</v>
      </c>
      <c r="G5" s="44"/>
    </row>
    <row r="6" spans="1:7" ht="25.5">
      <c r="A6" s="35" t="s">
        <v>332</v>
      </c>
      <c r="B6" s="36" t="s">
        <v>330</v>
      </c>
      <c r="C6" s="36" t="s">
        <v>333</v>
      </c>
      <c r="D6" s="55" t="e">
        <f>Лист2!#REF!</f>
        <v>#REF!</v>
      </c>
      <c r="E6" s="55">
        <v>887</v>
      </c>
      <c r="F6" s="56" t="e">
        <f>D6-E6</f>
        <v>#REF!</v>
      </c>
      <c r="G6" s="44"/>
    </row>
    <row r="7" spans="1:7" ht="127.5">
      <c r="A7" s="35" t="s">
        <v>109</v>
      </c>
      <c r="B7" s="36" t="s">
        <v>330</v>
      </c>
      <c r="C7" s="36" t="s">
        <v>334</v>
      </c>
      <c r="D7" s="57" t="e">
        <f>Лист2!#REF!</f>
        <v>#REF!</v>
      </c>
      <c r="E7" s="55">
        <v>1747</v>
      </c>
      <c r="F7" s="56" t="e">
        <f aca="true" t="shared" si="0" ref="F7:F48">D7-E7</f>
        <v>#REF!</v>
      </c>
      <c r="G7" s="52" t="s">
        <v>383</v>
      </c>
    </row>
    <row r="8" spans="1:7" ht="267.75">
      <c r="A8" s="35" t="s">
        <v>335</v>
      </c>
      <c r="B8" s="36" t="s">
        <v>330</v>
      </c>
      <c r="C8" s="36" t="s">
        <v>336</v>
      </c>
      <c r="D8" s="55" t="e">
        <f>Лист2!#REF!</f>
        <v>#REF!</v>
      </c>
      <c r="E8" s="55">
        <v>13940</v>
      </c>
      <c r="F8" s="56" t="e">
        <f t="shared" si="0"/>
        <v>#REF!</v>
      </c>
      <c r="G8" s="52" t="s">
        <v>381</v>
      </c>
    </row>
    <row r="9" spans="1:7" ht="89.25">
      <c r="A9" s="35" t="s">
        <v>337</v>
      </c>
      <c r="B9" s="36" t="s">
        <v>330</v>
      </c>
      <c r="C9" s="36" t="s">
        <v>338</v>
      </c>
      <c r="D9" s="55" t="e">
        <f>Лист2!#REF!</f>
        <v>#REF!</v>
      </c>
      <c r="E9" s="55">
        <v>3965</v>
      </c>
      <c r="F9" s="56" t="e">
        <f t="shared" si="0"/>
        <v>#REF!</v>
      </c>
      <c r="G9" s="52" t="s">
        <v>375</v>
      </c>
    </row>
    <row r="10" spans="1:7" ht="12.75">
      <c r="A10" s="37" t="s">
        <v>14</v>
      </c>
      <c r="B10" s="36" t="s">
        <v>330</v>
      </c>
      <c r="C10" s="38" t="s">
        <v>339</v>
      </c>
      <c r="D10" s="55" t="e">
        <f>Лист2!#REF!</f>
        <v>#REF!</v>
      </c>
      <c r="E10" s="55">
        <v>268</v>
      </c>
      <c r="F10" s="56" t="e">
        <f t="shared" si="0"/>
        <v>#REF!</v>
      </c>
      <c r="G10" s="52"/>
    </row>
    <row r="11" spans="1:7" ht="204">
      <c r="A11" s="35" t="s">
        <v>100</v>
      </c>
      <c r="B11" s="38" t="s">
        <v>330</v>
      </c>
      <c r="C11" s="38" t="s">
        <v>340</v>
      </c>
      <c r="D11" s="55" t="e">
        <f>Лист2!#REF!+Лист2!#REF!+Лист2!#REF!+Лист2!#REF!</f>
        <v>#REF!</v>
      </c>
      <c r="E11" s="58">
        <v>7789</v>
      </c>
      <c r="F11" s="56" t="e">
        <f t="shared" si="0"/>
        <v>#REF!</v>
      </c>
      <c r="G11" s="52" t="s">
        <v>382</v>
      </c>
    </row>
    <row r="12" spans="1:7" ht="12.75">
      <c r="A12" s="39" t="s">
        <v>341</v>
      </c>
      <c r="B12" s="34" t="s">
        <v>333</v>
      </c>
      <c r="C12" s="34" t="s">
        <v>331</v>
      </c>
      <c r="D12" s="59" t="e">
        <f>D13</f>
        <v>#REF!</v>
      </c>
      <c r="E12" s="59">
        <f>E13</f>
        <v>76</v>
      </c>
      <c r="F12" s="60" t="e">
        <f>F13</f>
        <v>#REF!</v>
      </c>
      <c r="G12" s="52"/>
    </row>
    <row r="13" spans="1:7" ht="12.75">
      <c r="A13" s="35" t="s">
        <v>342</v>
      </c>
      <c r="B13" s="38" t="s">
        <v>333</v>
      </c>
      <c r="C13" s="38" t="s">
        <v>336</v>
      </c>
      <c r="D13" s="55" t="e">
        <f>Лист2!#REF!</f>
        <v>#REF!</v>
      </c>
      <c r="E13" s="58">
        <v>76</v>
      </c>
      <c r="F13" s="56" t="e">
        <f t="shared" si="0"/>
        <v>#REF!</v>
      </c>
      <c r="G13" s="52"/>
    </row>
    <row r="14" spans="1:7" ht="25.5">
      <c r="A14" s="39" t="s">
        <v>343</v>
      </c>
      <c r="B14" s="34" t="s">
        <v>334</v>
      </c>
      <c r="C14" s="34" t="s">
        <v>331</v>
      </c>
      <c r="D14" s="59" t="e">
        <f>D15+D16</f>
        <v>#REF!</v>
      </c>
      <c r="E14" s="59">
        <f>E15+E16</f>
        <v>900</v>
      </c>
      <c r="F14" s="60" t="e">
        <f>F15+F16</f>
        <v>#REF!</v>
      </c>
      <c r="G14" s="52"/>
    </row>
    <row r="15" spans="1:7" ht="12.75">
      <c r="A15" s="35" t="s">
        <v>164</v>
      </c>
      <c r="B15" s="38" t="s">
        <v>334</v>
      </c>
      <c r="C15" s="38" t="s">
        <v>344</v>
      </c>
      <c r="D15" s="55" t="e">
        <f>Лист2!#REF!</f>
        <v>#REF!</v>
      </c>
      <c r="E15" s="58">
        <v>800</v>
      </c>
      <c r="F15" s="56" t="e">
        <f t="shared" si="0"/>
        <v>#REF!</v>
      </c>
      <c r="G15" s="52"/>
    </row>
    <row r="16" spans="1:7" ht="25.5">
      <c r="A16" s="35" t="s">
        <v>254</v>
      </c>
      <c r="B16" s="38" t="s">
        <v>334</v>
      </c>
      <c r="C16" s="38" t="s">
        <v>345</v>
      </c>
      <c r="D16" s="55" t="e">
        <f>Лист2!#REF!</f>
        <v>#REF!</v>
      </c>
      <c r="E16" s="58">
        <v>100</v>
      </c>
      <c r="F16" s="56" t="e">
        <f t="shared" si="0"/>
        <v>#REF!</v>
      </c>
      <c r="G16" s="52"/>
    </row>
    <row r="17" spans="1:7" ht="12.75">
      <c r="A17" s="39" t="s">
        <v>346</v>
      </c>
      <c r="B17" s="34" t="s">
        <v>336</v>
      </c>
      <c r="C17" s="34" t="s">
        <v>331</v>
      </c>
      <c r="D17" s="59" t="e">
        <f>D19+D18</f>
        <v>#REF!</v>
      </c>
      <c r="E17" s="59">
        <f>E19+E18</f>
        <v>1141</v>
      </c>
      <c r="F17" s="60" t="e">
        <f>F19+F18</f>
        <v>#REF!</v>
      </c>
      <c r="G17" s="52"/>
    </row>
    <row r="18" spans="1:7" ht="12.75">
      <c r="A18" s="37" t="s">
        <v>347</v>
      </c>
      <c r="B18" s="36" t="s">
        <v>336</v>
      </c>
      <c r="C18" s="38" t="s">
        <v>348</v>
      </c>
      <c r="D18" s="58" t="e">
        <f>Лист2!#REF!</f>
        <v>#REF!</v>
      </c>
      <c r="E18" s="58">
        <v>185</v>
      </c>
      <c r="F18" s="56" t="e">
        <f t="shared" si="0"/>
        <v>#REF!</v>
      </c>
      <c r="G18" s="52"/>
    </row>
    <row r="19" spans="1:7" ht="12.75">
      <c r="A19" s="35" t="s">
        <v>349</v>
      </c>
      <c r="B19" s="38" t="s">
        <v>336</v>
      </c>
      <c r="C19" s="38" t="s">
        <v>350</v>
      </c>
      <c r="D19" s="55" t="e">
        <f>Лист2!#REF!</f>
        <v>#REF!</v>
      </c>
      <c r="E19" s="58">
        <v>956</v>
      </c>
      <c r="F19" s="56" t="e">
        <f t="shared" si="0"/>
        <v>#REF!</v>
      </c>
      <c r="G19" s="52"/>
    </row>
    <row r="20" spans="1:7" ht="12.75">
      <c r="A20" s="39" t="s">
        <v>351</v>
      </c>
      <c r="B20" s="34" t="s">
        <v>348</v>
      </c>
      <c r="C20" s="34" t="s">
        <v>331</v>
      </c>
      <c r="D20" s="59" t="e">
        <f>D21+D22</f>
        <v>#REF!</v>
      </c>
      <c r="E20" s="59">
        <f>E21+E22</f>
        <v>615</v>
      </c>
      <c r="F20" s="60" t="e">
        <f>F21+F22</f>
        <v>#REF!</v>
      </c>
      <c r="G20" s="52"/>
    </row>
    <row r="21" spans="1:7" ht="38.25">
      <c r="A21" s="40" t="s">
        <v>176</v>
      </c>
      <c r="B21" s="36" t="s">
        <v>348</v>
      </c>
      <c r="C21" s="36" t="s">
        <v>330</v>
      </c>
      <c r="D21" s="55" t="e">
        <f>Лист2!#REF!</f>
        <v>#REF!</v>
      </c>
      <c r="E21" s="58">
        <v>265</v>
      </c>
      <c r="F21" s="56" t="e">
        <f t="shared" si="0"/>
        <v>#REF!</v>
      </c>
      <c r="G21" s="52" t="s">
        <v>374</v>
      </c>
    </row>
    <row r="22" spans="1:7" ht="12.75">
      <c r="A22" s="35" t="s">
        <v>204</v>
      </c>
      <c r="B22" s="36" t="s">
        <v>348</v>
      </c>
      <c r="C22" s="38" t="s">
        <v>333</v>
      </c>
      <c r="D22" s="55" t="e">
        <f>Лист2!#REF!</f>
        <v>#REF!</v>
      </c>
      <c r="E22" s="58">
        <v>350</v>
      </c>
      <c r="F22" s="56" t="e">
        <f t="shared" si="0"/>
        <v>#REF!</v>
      </c>
      <c r="G22" s="52"/>
    </row>
    <row r="23" spans="1:7" ht="12.75">
      <c r="A23" s="39" t="s">
        <v>352</v>
      </c>
      <c r="B23" s="34" t="s">
        <v>338</v>
      </c>
      <c r="C23" s="34" t="s">
        <v>331</v>
      </c>
      <c r="D23" s="59" t="e">
        <f>D24</f>
        <v>#REF!</v>
      </c>
      <c r="E23" s="59">
        <f>E24</f>
        <v>12</v>
      </c>
      <c r="F23" s="60" t="e">
        <f>F24</f>
        <v>#REF!</v>
      </c>
      <c r="G23" s="52"/>
    </row>
    <row r="24" spans="1:7" ht="12.75">
      <c r="A24" s="35" t="s">
        <v>230</v>
      </c>
      <c r="B24" s="38" t="s">
        <v>338</v>
      </c>
      <c r="C24" s="38" t="s">
        <v>348</v>
      </c>
      <c r="D24" s="55" t="e">
        <f>Лист2!#REF!</f>
        <v>#REF!</v>
      </c>
      <c r="E24" s="58">
        <v>12</v>
      </c>
      <c r="F24" s="56" t="e">
        <f t="shared" si="0"/>
        <v>#REF!</v>
      </c>
      <c r="G24" s="52"/>
    </row>
    <row r="25" spans="1:7" ht="12.75">
      <c r="A25" s="39" t="s">
        <v>353</v>
      </c>
      <c r="B25" s="34" t="s">
        <v>354</v>
      </c>
      <c r="C25" s="34" t="s">
        <v>331</v>
      </c>
      <c r="D25" s="59" t="e">
        <f>D26+D27+D28+D29</f>
        <v>#REF!</v>
      </c>
      <c r="E25" s="59">
        <f>E26+E27+E28+E29</f>
        <v>80396</v>
      </c>
      <c r="F25" s="60" t="e">
        <f>F26+F27+F28+F29</f>
        <v>#REF!</v>
      </c>
      <c r="G25" s="52"/>
    </row>
    <row r="26" spans="1:7" ht="127.5">
      <c r="A26" s="37" t="s">
        <v>40</v>
      </c>
      <c r="B26" s="36" t="s">
        <v>354</v>
      </c>
      <c r="C26" s="36" t="s">
        <v>330</v>
      </c>
      <c r="D26" s="55" t="e">
        <f>Лист2!#REF!</f>
        <v>#REF!</v>
      </c>
      <c r="E26" s="58">
        <v>9835</v>
      </c>
      <c r="F26" s="56" t="e">
        <f t="shared" si="0"/>
        <v>#REF!</v>
      </c>
      <c r="G26" s="52" t="s">
        <v>384</v>
      </c>
    </row>
    <row r="27" spans="1:9" ht="242.25">
      <c r="A27" s="37" t="s">
        <v>3</v>
      </c>
      <c r="B27" s="36" t="s">
        <v>354</v>
      </c>
      <c r="C27" s="36" t="s">
        <v>333</v>
      </c>
      <c r="D27" s="55" t="e">
        <f>Лист2!#REF!</f>
        <v>#REF!</v>
      </c>
      <c r="E27" s="58">
        <v>61781</v>
      </c>
      <c r="F27" s="56" t="e">
        <f t="shared" si="0"/>
        <v>#REF!</v>
      </c>
      <c r="G27" s="52" t="s">
        <v>380</v>
      </c>
      <c r="H27" s="19">
        <f>E27+30+2683.4+118959.4+355.9-543.4</f>
        <v>183266.3</v>
      </c>
      <c r="I27" s="19" t="e">
        <f>D27+H27</f>
        <v>#REF!</v>
      </c>
    </row>
    <row r="28" spans="1:7" ht="14.25" customHeight="1">
      <c r="A28" s="37" t="s">
        <v>35</v>
      </c>
      <c r="B28" s="36" t="s">
        <v>354</v>
      </c>
      <c r="C28" s="36" t="s">
        <v>354</v>
      </c>
      <c r="D28" s="55" t="e">
        <f>Лист2!#REF!</f>
        <v>#REF!</v>
      </c>
      <c r="E28" s="58">
        <v>26</v>
      </c>
      <c r="F28" s="56" t="e">
        <f t="shared" si="0"/>
        <v>#REF!</v>
      </c>
      <c r="G28" s="52" t="s">
        <v>376</v>
      </c>
    </row>
    <row r="29" spans="1:7" ht="127.5">
      <c r="A29" s="37" t="s">
        <v>25</v>
      </c>
      <c r="B29" s="36" t="s">
        <v>354</v>
      </c>
      <c r="C29" s="36" t="s">
        <v>344</v>
      </c>
      <c r="D29" s="61" t="e">
        <f>Лист2!#REF!</f>
        <v>#REF!</v>
      </c>
      <c r="E29" s="58">
        <v>8754</v>
      </c>
      <c r="F29" s="56" t="e">
        <f t="shared" si="0"/>
        <v>#REF!</v>
      </c>
      <c r="G29" s="52" t="s">
        <v>377</v>
      </c>
    </row>
    <row r="30" spans="1:7" ht="12.75">
      <c r="A30" s="39" t="s">
        <v>355</v>
      </c>
      <c r="B30" s="34" t="s">
        <v>356</v>
      </c>
      <c r="C30" s="34" t="s">
        <v>331</v>
      </c>
      <c r="D30" s="59" t="e">
        <f>D31+D32</f>
        <v>#REF!</v>
      </c>
      <c r="E30" s="59">
        <f>E31+E32</f>
        <v>12295</v>
      </c>
      <c r="F30" s="60" t="e">
        <f>F31+F32</f>
        <v>#REF!</v>
      </c>
      <c r="G30" s="52"/>
    </row>
    <row r="31" spans="1:7" ht="165.75">
      <c r="A31" s="37" t="s">
        <v>47</v>
      </c>
      <c r="B31" s="36" t="s">
        <v>356</v>
      </c>
      <c r="C31" s="36" t="s">
        <v>330</v>
      </c>
      <c r="D31" s="55" t="e">
        <f>Лист2!#REF!</f>
        <v>#REF!</v>
      </c>
      <c r="E31" s="58">
        <v>10465</v>
      </c>
      <c r="F31" s="56" t="e">
        <f t="shared" si="0"/>
        <v>#REF!</v>
      </c>
      <c r="G31" s="52" t="s">
        <v>379</v>
      </c>
    </row>
    <row r="32" spans="1:7" ht="89.25">
      <c r="A32" s="35" t="s">
        <v>357</v>
      </c>
      <c r="B32" s="36" t="s">
        <v>356</v>
      </c>
      <c r="C32" s="38" t="s">
        <v>336</v>
      </c>
      <c r="D32" s="55" t="e">
        <f>Лист2!#REF!</f>
        <v>#REF!</v>
      </c>
      <c r="E32" s="58">
        <v>1830</v>
      </c>
      <c r="F32" s="56" t="e">
        <f t="shared" si="0"/>
        <v>#REF!</v>
      </c>
      <c r="G32" s="52" t="s">
        <v>378</v>
      </c>
    </row>
    <row r="33" spans="1:7" ht="12.75">
      <c r="A33" s="39" t="s">
        <v>358</v>
      </c>
      <c r="B33" s="34" t="s">
        <v>344</v>
      </c>
      <c r="C33" s="34" t="s">
        <v>331</v>
      </c>
      <c r="D33" s="59" t="e">
        <f>D34+D35+D37+D36</f>
        <v>#REF!</v>
      </c>
      <c r="E33" s="59">
        <f>E34+E35+E37+E36</f>
        <v>19925</v>
      </c>
      <c r="F33" s="60" t="e">
        <f>F34+F35+F37+F36</f>
        <v>#REF!</v>
      </c>
      <c r="G33" s="52"/>
    </row>
    <row r="34" spans="1:7" ht="114.75">
      <c r="A34" s="37" t="s">
        <v>54</v>
      </c>
      <c r="B34" s="36" t="s">
        <v>344</v>
      </c>
      <c r="C34" s="36" t="s">
        <v>330</v>
      </c>
      <c r="D34" s="55" t="e">
        <f>Лист2!#REF!</f>
        <v>#REF!</v>
      </c>
      <c r="E34" s="58">
        <v>7199</v>
      </c>
      <c r="F34" s="56" t="e">
        <f t="shared" si="0"/>
        <v>#REF!</v>
      </c>
      <c r="G34" s="52" t="s">
        <v>385</v>
      </c>
    </row>
    <row r="35" spans="1:7" ht="127.5">
      <c r="A35" s="37" t="s">
        <v>55</v>
      </c>
      <c r="B35" s="36" t="s">
        <v>344</v>
      </c>
      <c r="C35" s="36" t="s">
        <v>333</v>
      </c>
      <c r="D35" s="55" t="e">
        <f>Лист2!#REF!</f>
        <v>#REF!</v>
      </c>
      <c r="E35" s="58">
        <v>8078</v>
      </c>
      <c r="F35" s="56" t="e">
        <f t="shared" si="0"/>
        <v>#REF!</v>
      </c>
      <c r="G35" s="52" t="s">
        <v>386</v>
      </c>
    </row>
    <row r="36" spans="1:7" ht="89.25">
      <c r="A36" s="35" t="s">
        <v>116</v>
      </c>
      <c r="B36" s="38" t="s">
        <v>344</v>
      </c>
      <c r="C36" s="38" t="s">
        <v>334</v>
      </c>
      <c r="D36" s="55" t="e">
        <f>Лист2!#REF!</f>
        <v>#REF!</v>
      </c>
      <c r="E36" s="58">
        <v>179</v>
      </c>
      <c r="F36" s="56" t="e">
        <f t="shared" si="0"/>
        <v>#REF!</v>
      </c>
      <c r="G36" s="52" t="s">
        <v>387</v>
      </c>
    </row>
    <row r="37" spans="1:7" ht="127.5">
      <c r="A37" s="35" t="s">
        <v>265</v>
      </c>
      <c r="B37" s="36" t="s">
        <v>344</v>
      </c>
      <c r="C37" s="38" t="s">
        <v>344</v>
      </c>
      <c r="D37" s="55" t="e">
        <f>Лист2!#REF!</f>
        <v>#REF!</v>
      </c>
      <c r="E37" s="58">
        <v>4469</v>
      </c>
      <c r="F37" s="56" t="e">
        <f t="shared" si="0"/>
        <v>#REF!</v>
      </c>
      <c r="G37" s="52" t="s">
        <v>388</v>
      </c>
    </row>
    <row r="38" spans="1:7" ht="12.75">
      <c r="A38" s="39" t="s">
        <v>359</v>
      </c>
      <c r="B38" s="34" t="s">
        <v>360</v>
      </c>
      <c r="C38" s="34" t="s">
        <v>331</v>
      </c>
      <c r="D38" s="59" t="e">
        <f>D40+D41+D39</f>
        <v>#REF!</v>
      </c>
      <c r="E38" s="59">
        <f>E40+E41+E39</f>
        <v>600</v>
      </c>
      <c r="F38" s="60" t="e">
        <f>F40+F41+F39</f>
        <v>#REF!</v>
      </c>
      <c r="G38" s="52"/>
    </row>
    <row r="39" spans="1:7" ht="12.75">
      <c r="A39" s="37" t="s">
        <v>103</v>
      </c>
      <c r="B39" s="36" t="s">
        <v>360</v>
      </c>
      <c r="C39" s="36" t="s">
        <v>330</v>
      </c>
      <c r="D39" s="55" t="e">
        <f>Лист2!#REF!</f>
        <v>#REF!</v>
      </c>
      <c r="E39" s="58">
        <v>600</v>
      </c>
      <c r="F39" s="56" t="e">
        <f t="shared" si="0"/>
        <v>#REF!</v>
      </c>
      <c r="G39" s="52"/>
    </row>
    <row r="40" spans="1:7" ht="12.75">
      <c r="A40" s="37" t="s">
        <v>361</v>
      </c>
      <c r="B40" s="36" t="s">
        <v>360</v>
      </c>
      <c r="C40" s="36" t="s">
        <v>334</v>
      </c>
      <c r="D40" s="55"/>
      <c r="E40" s="58"/>
      <c r="F40" s="56">
        <f t="shared" si="0"/>
        <v>0</v>
      </c>
      <c r="G40" s="52"/>
    </row>
    <row r="41" spans="1:7" ht="12.75">
      <c r="A41" s="37" t="s">
        <v>284</v>
      </c>
      <c r="B41" s="36" t="s">
        <v>360</v>
      </c>
      <c r="C41" s="36" t="s">
        <v>336</v>
      </c>
      <c r="D41" s="55" t="e">
        <f>Лист2!#REF!</f>
        <v>#REF!</v>
      </c>
      <c r="E41" s="58"/>
      <c r="F41" s="56" t="e">
        <f t="shared" si="0"/>
        <v>#REF!</v>
      </c>
      <c r="G41" s="52"/>
    </row>
    <row r="42" spans="1:7" ht="12.75">
      <c r="A42" s="32" t="s">
        <v>362</v>
      </c>
      <c r="B42" s="33" t="s">
        <v>339</v>
      </c>
      <c r="C42" s="34" t="s">
        <v>331</v>
      </c>
      <c r="D42" s="59" t="e">
        <f>D43</f>
        <v>#REF!</v>
      </c>
      <c r="E42" s="59">
        <f>E43</f>
        <v>308</v>
      </c>
      <c r="F42" s="60" t="e">
        <f>F43</f>
        <v>#REF!</v>
      </c>
      <c r="G42" s="52"/>
    </row>
    <row r="43" spans="1:7" ht="89.25">
      <c r="A43" s="35" t="s">
        <v>310</v>
      </c>
      <c r="B43" s="36" t="s">
        <v>339</v>
      </c>
      <c r="C43" s="38" t="s">
        <v>348</v>
      </c>
      <c r="D43" s="55" t="e">
        <f>Лист2!#REF!</f>
        <v>#REF!</v>
      </c>
      <c r="E43" s="58">
        <v>308</v>
      </c>
      <c r="F43" s="56" t="e">
        <f t="shared" si="0"/>
        <v>#REF!</v>
      </c>
      <c r="G43" s="52" t="s">
        <v>378</v>
      </c>
    </row>
    <row r="44" spans="1:7" ht="12.75">
      <c r="A44" s="32" t="s">
        <v>363</v>
      </c>
      <c r="B44" s="34" t="s">
        <v>340</v>
      </c>
      <c r="C44" s="34" t="s">
        <v>331</v>
      </c>
      <c r="D44" s="59" t="e">
        <f>D45</f>
        <v>#REF!</v>
      </c>
      <c r="E44" s="59">
        <f>E45</f>
        <v>233</v>
      </c>
      <c r="F44" s="60" t="e">
        <f>F45</f>
        <v>#REF!</v>
      </c>
      <c r="G44" s="52"/>
    </row>
    <row r="45" spans="1:7" ht="25.5">
      <c r="A45" s="35" t="s">
        <v>314</v>
      </c>
      <c r="B45" s="38" t="s">
        <v>340</v>
      </c>
      <c r="C45" s="38" t="s">
        <v>330</v>
      </c>
      <c r="D45" s="58" t="e">
        <f>Лист2!#REF!</f>
        <v>#REF!</v>
      </c>
      <c r="E45" s="58">
        <v>233</v>
      </c>
      <c r="F45" s="56" t="e">
        <f t="shared" si="0"/>
        <v>#REF!</v>
      </c>
      <c r="G45" s="52"/>
    </row>
    <row r="46" spans="1:7" ht="38.25">
      <c r="A46" s="41" t="s">
        <v>364</v>
      </c>
      <c r="B46" s="33" t="s">
        <v>345</v>
      </c>
      <c r="C46" s="34" t="s">
        <v>331</v>
      </c>
      <c r="D46" s="59" t="e">
        <f>D47+D48</f>
        <v>#REF!</v>
      </c>
      <c r="E46" s="59">
        <f>E47+E48</f>
        <v>39094.6</v>
      </c>
      <c r="F46" s="60" t="e">
        <f>F47+F48</f>
        <v>#REF!</v>
      </c>
      <c r="G46" s="52"/>
    </row>
    <row r="47" spans="1:7" ht="25.5">
      <c r="A47" s="35" t="s">
        <v>365</v>
      </c>
      <c r="B47" s="38" t="s">
        <v>345</v>
      </c>
      <c r="C47" s="36" t="s">
        <v>330</v>
      </c>
      <c r="D47" s="55" t="e">
        <f>Лист2!#REF!</f>
        <v>#REF!</v>
      </c>
      <c r="E47" s="55">
        <v>29622.6</v>
      </c>
      <c r="F47" s="56" t="e">
        <f t="shared" si="0"/>
        <v>#REF!</v>
      </c>
      <c r="G47" s="52"/>
    </row>
    <row r="48" spans="1:7" ht="51">
      <c r="A48" s="35" t="s">
        <v>320</v>
      </c>
      <c r="B48" s="38" t="s">
        <v>345</v>
      </c>
      <c r="C48" s="38" t="s">
        <v>334</v>
      </c>
      <c r="D48" s="55" t="e">
        <f>Лист2!#REF!</f>
        <v>#REF!</v>
      </c>
      <c r="E48" s="55">
        <v>9472</v>
      </c>
      <c r="F48" s="56" t="e">
        <f t="shared" si="0"/>
        <v>#REF!</v>
      </c>
      <c r="G48" s="52" t="s">
        <v>389</v>
      </c>
    </row>
    <row r="49" spans="1:7" ht="12.75">
      <c r="A49" s="32" t="s">
        <v>366</v>
      </c>
      <c r="B49" s="42"/>
      <c r="C49" s="42"/>
      <c r="D49" s="59" t="e">
        <f>D38+D33+D30+D25+D20+D5+D17+D14+D12+D23+D42+D44+D46</f>
        <v>#REF!</v>
      </c>
      <c r="E49" s="59">
        <f>E38+E33+E30+E25+E20+E5+E17+E14+E12+E23+E42+E44+E46</f>
        <v>184191.6</v>
      </c>
      <c r="F49" s="60" t="e">
        <f>F38+F33+F30+F25+F20+F5+F17+F14+F12+F23+F42+F44+F46</f>
        <v>#REF!</v>
      </c>
      <c r="G49" s="52"/>
    </row>
    <row r="50" spans="1:6" ht="12.75">
      <c r="A50" s="47"/>
      <c r="B50" s="49"/>
      <c r="C50" s="49"/>
      <c r="D50" s="43" t="e">
        <f>D49-Лист2!#REF!</f>
        <v>#REF!</v>
      </c>
      <c r="E50" s="43"/>
      <c r="F50" s="51" t="e">
        <f>F49-Лист2!#REF!</f>
        <v>#REF!</v>
      </c>
    </row>
    <row r="51" spans="1:6" ht="15">
      <c r="A51" s="47"/>
      <c r="B51" s="30"/>
      <c r="C51" s="30"/>
      <c r="D51" s="43"/>
      <c r="E51" s="43"/>
      <c r="F51" s="48"/>
    </row>
    <row r="52" spans="1:6" ht="15.75">
      <c r="A52" s="136" t="s">
        <v>367</v>
      </c>
      <c r="B52" s="136"/>
      <c r="C52" s="136"/>
      <c r="D52" s="136"/>
      <c r="E52" s="29"/>
      <c r="F52" s="48"/>
    </row>
    <row r="53" spans="1:6" ht="15.75">
      <c r="A53" s="45"/>
      <c r="B53" s="140" t="s">
        <v>368</v>
      </c>
      <c r="C53" s="141"/>
      <c r="D53" s="142"/>
      <c r="E53" s="45" t="s">
        <v>368</v>
      </c>
      <c r="F53" s="44"/>
    </row>
    <row r="54" spans="1:6" ht="12.75">
      <c r="A54" s="32" t="s">
        <v>329</v>
      </c>
      <c r="B54" s="133" t="e">
        <f>D5/D49*100</f>
        <v>#REF!</v>
      </c>
      <c r="C54" s="134"/>
      <c r="D54" s="135"/>
      <c r="E54" s="46">
        <f>E5/E49*100</f>
        <v>15.525137954173807</v>
      </c>
      <c r="F54" s="44"/>
    </row>
    <row r="55" spans="1:6" ht="12.75">
      <c r="A55" s="39" t="s">
        <v>341</v>
      </c>
      <c r="B55" s="133" t="e">
        <f>D12/D49*100</f>
        <v>#REF!</v>
      </c>
      <c r="C55" s="134"/>
      <c r="D55" s="135"/>
      <c r="E55" s="46">
        <f>E12/E49*100</f>
        <v>0.04126138216943661</v>
      </c>
      <c r="F55" s="44"/>
    </row>
    <row r="56" spans="1:6" ht="25.5">
      <c r="A56" s="39" t="s">
        <v>369</v>
      </c>
      <c r="B56" s="133" t="e">
        <f>D14/D49*100</f>
        <v>#REF!</v>
      </c>
      <c r="C56" s="134"/>
      <c r="D56" s="135"/>
      <c r="E56" s="46">
        <f>E14/E49*100</f>
        <v>0.4886216309538545</v>
      </c>
      <c r="F56" s="44"/>
    </row>
    <row r="57" spans="1:6" ht="12.75">
      <c r="A57" s="39" t="s">
        <v>346</v>
      </c>
      <c r="B57" s="133" t="e">
        <f>D17/D49*100</f>
        <v>#REF!</v>
      </c>
      <c r="C57" s="134"/>
      <c r="D57" s="135"/>
      <c r="E57" s="46">
        <f>E17/E49*100</f>
        <v>0.6194636454648312</v>
      </c>
      <c r="F57" s="44"/>
    </row>
    <row r="58" spans="1:6" ht="12.75">
      <c r="A58" s="39" t="s">
        <v>351</v>
      </c>
      <c r="B58" s="133" t="e">
        <f>D20/D49*100</f>
        <v>#REF!</v>
      </c>
      <c r="C58" s="134"/>
      <c r="D58" s="135"/>
      <c r="E58" s="46">
        <f>E20/E49*100</f>
        <v>0.3338914478184673</v>
      </c>
      <c r="F58" s="44"/>
    </row>
    <row r="59" spans="1:6" ht="12.75">
      <c r="A59" s="39" t="s">
        <v>352</v>
      </c>
      <c r="B59" s="133" t="e">
        <f>D23/D49*100</f>
        <v>#REF!</v>
      </c>
      <c r="C59" s="134"/>
      <c r="D59" s="135"/>
      <c r="E59" s="46">
        <f>E23/E49*100</f>
        <v>0.0065149550793847264</v>
      </c>
      <c r="F59" s="44"/>
    </row>
    <row r="60" spans="1:6" ht="12.75">
      <c r="A60" s="39" t="s">
        <v>353</v>
      </c>
      <c r="B60" s="133" t="e">
        <f>D25/D49*100</f>
        <v>#REF!</v>
      </c>
      <c r="C60" s="134"/>
      <c r="D60" s="135"/>
      <c r="E60" s="46">
        <f>E25/E49*100</f>
        <v>43.648027380184544</v>
      </c>
      <c r="F60" s="44"/>
    </row>
    <row r="61" spans="1:6" ht="12.75">
      <c r="A61" s="39" t="s">
        <v>370</v>
      </c>
      <c r="B61" s="133" t="e">
        <f>D30/D49*100</f>
        <v>#REF!</v>
      </c>
      <c r="C61" s="134"/>
      <c r="D61" s="135"/>
      <c r="E61" s="46">
        <f>E30/E49*100</f>
        <v>6.675114391752936</v>
      </c>
      <c r="F61" s="44"/>
    </row>
    <row r="62" spans="1:6" ht="12.75">
      <c r="A62" s="39" t="s">
        <v>358</v>
      </c>
      <c r="B62" s="133" t="e">
        <f>D33/D49*100</f>
        <v>#REF!</v>
      </c>
      <c r="C62" s="134"/>
      <c r="D62" s="135"/>
      <c r="E62" s="46">
        <f>E33/E49*100</f>
        <v>10.817539996395057</v>
      </c>
      <c r="F62" s="44"/>
    </row>
    <row r="63" spans="1:6" ht="12.75">
      <c r="A63" s="39" t="s">
        <v>359</v>
      </c>
      <c r="B63" s="133" t="e">
        <f>D38/D49*100</f>
        <v>#REF!</v>
      </c>
      <c r="C63" s="134"/>
      <c r="D63" s="135"/>
      <c r="E63" s="46">
        <f>E38/E49*100</f>
        <v>0.3257477539692364</v>
      </c>
      <c r="F63" s="44"/>
    </row>
    <row r="64" spans="1:6" ht="12.75">
      <c r="A64" s="32" t="s">
        <v>362</v>
      </c>
      <c r="B64" s="133" t="e">
        <f>D42/D49*100</f>
        <v>#REF!</v>
      </c>
      <c r="C64" s="134"/>
      <c r="D64" s="135"/>
      <c r="E64" s="46">
        <f>E42/E49*100</f>
        <v>0.16721718037087469</v>
      </c>
      <c r="F64" s="44"/>
    </row>
    <row r="65" spans="1:6" ht="12.75">
      <c r="A65" s="32" t="s">
        <v>363</v>
      </c>
      <c r="B65" s="133" t="e">
        <f>D44/D49*100</f>
        <v>#REF!</v>
      </c>
      <c r="C65" s="134"/>
      <c r="D65" s="135"/>
      <c r="E65" s="46">
        <f>E44/E49*100</f>
        <v>0.12649871112472014</v>
      </c>
      <c r="F65" s="44"/>
    </row>
    <row r="66" spans="1:6" ht="38.25">
      <c r="A66" s="41" t="s">
        <v>364</v>
      </c>
      <c r="B66" s="133" t="e">
        <f>D46/D49*100</f>
        <v>#REF!</v>
      </c>
      <c r="C66" s="134"/>
      <c r="D66" s="135"/>
      <c r="E66" s="46">
        <f>E46/E49*100</f>
        <v>21.224963570542847</v>
      </c>
      <c r="F66" s="44"/>
    </row>
    <row r="67" spans="1:6" ht="12.75">
      <c r="A67" s="32" t="s">
        <v>366</v>
      </c>
      <c r="B67" s="133">
        <v>100.00000000000001</v>
      </c>
      <c r="C67" s="134"/>
      <c r="D67" s="135"/>
      <c r="E67" s="46">
        <f>SUM(E54:E66)</f>
        <v>100</v>
      </c>
      <c r="F67" s="44"/>
    </row>
  </sheetData>
  <sheetProtection/>
  <mergeCells count="24">
    <mergeCell ref="B65:D65"/>
    <mergeCell ref="B66:D66"/>
    <mergeCell ref="B67:D67"/>
    <mergeCell ref="D3:E3"/>
    <mergeCell ref="B62:D62"/>
    <mergeCell ref="B60:D60"/>
    <mergeCell ref="B61:D61"/>
    <mergeCell ref="B63:D63"/>
    <mergeCell ref="F3:F4"/>
    <mergeCell ref="B53:D53"/>
    <mergeCell ref="B58:D58"/>
    <mergeCell ref="B59:D59"/>
    <mergeCell ref="B55:D55"/>
    <mergeCell ref="B54:D54"/>
    <mergeCell ref="A1:G1"/>
    <mergeCell ref="G3:G4"/>
    <mergeCell ref="B64:D64"/>
    <mergeCell ref="A52:D52"/>
    <mergeCell ref="A2:D2"/>
    <mergeCell ref="A3:A4"/>
    <mergeCell ref="B3:B4"/>
    <mergeCell ref="C3:C4"/>
    <mergeCell ref="B57:D57"/>
    <mergeCell ref="B56:D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win7</cp:lastModifiedBy>
  <cp:lastPrinted>2022-10-04T22:42:36Z</cp:lastPrinted>
  <dcterms:created xsi:type="dcterms:W3CDTF">2002-11-05T02:31:31Z</dcterms:created>
  <dcterms:modified xsi:type="dcterms:W3CDTF">2022-10-04T22:42:40Z</dcterms:modified>
  <cp:category/>
  <cp:version/>
  <cp:contentType/>
  <cp:contentStatus/>
</cp:coreProperties>
</file>